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https://cijerseyvillagetxus-my.sharepoint.com/personal/ableess_jerseyvillagetx_com/Documents/Transparency/"/>
    </mc:Choice>
  </mc:AlternateContent>
  <xr:revisionPtr revIDLastSave="18" documentId="8_{B5976613-9E83-4B32-9916-96B8495F5A29}" xr6:coauthVersionLast="47" xr6:coauthVersionMax="47" xr10:uidLastSave="{7D07D494-0B6D-4F1A-B452-0E48621D066E}"/>
  <bookViews>
    <workbookView xWindow="-120" yWindow="-120" windowWidth="29040" windowHeight="15720" xr2:uid="{FDFA025D-D81C-4684-87AA-C6B44BFFAD5F}"/>
  </bookViews>
  <sheets>
    <sheet name="Governmental Funds" sheetId="1" r:id="rId1"/>
    <sheet name="Tax Rate" sheetId="2" r:id="rId2"/>
    <sheet name="Outstanding Tax Supported Deb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5" i="1" l="1"/>
  <c r="P45" i="1"/>
  <c r="O22" i="1"/>
  <c r="P24" i="1"/>
  <c r="P22" i="1"/>
  <c r="P4" i="1"/>
  <c r="P3" i="1"/>
  <c r="P30" i="1" s="1"/>
  <c r="M7" i="3"/>
  <c r="M13" i="3" s="1"/>
  <c r="M4" i="2"/>
  <c r="P41" i="1"/>
  <c r="P42" i="1"/>
  <c r="P43" i="1"/>
  <c r="P44" i="1"/>
  <c r="P46" i="1"/>
  <c r="P40" i="1"/>
  <c r="P31" i="1"/>
  <c r="P32" i="1"/>
  <c r="P33" i="1"/>
  <c r="P34" i="1"/>
  <c r="P35" i="1"/>
  <c r="P36" i="1"/>
  <c r="L4" i="2"/>
  <c r="O44" i="1"/>
  <c r="O43" i="1"/>
  <c r="O42" i="1"/>
  <c r="O41" i="1"/>
  <c r="O40" i="1"/>
  <c r="O30" i="1"/>
  <c r="O36" i="1"/>
  <c r="O35" i="1"/>
  <c r="O34" i="1"/>
  <c r="O33" i="1"/>
  <c r="O37" i="1" s="1"/>
  <c r="O32" i="1"/>
  <c r="O31" i="1"/>
  <c r="O10" i="1"/>
  <c r="O24" i="1" s="1"/>
  <c r="L13" i="3"/>
  <c r="L7" i="3"/>
  <c r="C15" i="3"/>
  <c r="D15" i="3"/>
  <c r="E15" i="3"/>
  <c r="F15" i="3"/>
  <c r="G15" i="3"/>
  <c r="B15" i="3"/>
  <c r="D7" i="3"/>
  <c r="D13" i="3" s="1"/>
  <c r="E7" i="3"/>
  <c r="E13" i="3" s="1"/>
  <c r="F7" i="3"/>
  <c r="F13" i="3" s="1"/>
  <c r="G7" i="3"/>
  <c r="G13" i="3" s="1"/>
  <c r="H7" i="3"/>
  <c r="H13" i="3" s="1"/>
  <c r="I7" i="3"/>
  <c r="I13" i="3" s="1"/>
  <c r="J7" i="3"/>
  <c r="J13" i="3" s="1"/>
  <c r="K7" i="3"/>
  <c r="K13" i="3" s="1"/>
  <c r="C7" i="3"/>
  <c r="C13" i="3" s="1"/>
  <c r="B7" i="3"/>
  <c r="B13" i="3" s="1"/>
  <c r="C4" i="2"/>
  <c r="D4" i="2"/>
  <c r="E4" i="2"/>
  <c r="F4" i="2"/>
  <c r="G4" i="2"/>
  <c r="H4" i="2"/>
  <c r="I4" i="2"/>
  <c r="J4" i="2"/>
  <c r="K4" i="2"/>
  <c r="B4" i="2"/>
  <c r="F40" i="1"/>
  <c r="G40" i="1"/>
  <c r="H40" i="1"/>
  <c r="I40" i="1"/>
  <c r="I46" i="1" s="1"/>
  <c r="J40" i="1"/>
  <c r="K40" i="1"/>
  <c r="L40" i="1"/>
  <c r="M40" i="1"/>
  <c r="M46" i="1" s="1"/>
  <c r="N40" i="1"/>
  <c r="F41" i="1"/>
  <c r="G41" i="1"/>
  <c r="H41" i="1"/>
  <c r="I41" i="1"/>
  <c r="J41" i="1"/>
  <c r="K41" i="1"/>
  <c r="L41" i="1"/>
  <c r="M41" i="1"/>
  <c r="N41" i="1"/>
  <c r="F42" i="1"/>
  <c r="G42" i="1"/>
  <c r="H42" i="1"/>
  <c r="I42" i="1"/>
  <c r="J42" i="1"/>
  <c r="K42" i="1"/>
  <c r="L42" i="1"/>
  <c r="M42" i="1"/>
  <c r="N42" i="1"/>
  <c r="F43" i="1"/>
  <c r="F46" i="1" s="1"/>
  <c r="G43" i="1"/>
  <c r="H43" i="1"/>
  <c r="I43" i="1"/>
  <c r="J43" i="1"/>
  <c r="J46" i="1" s="1"/>
  <c r="K43" i="1"/>
  <c r="L43" i="1"/>
  <c r="M43" i="1"/>
  <c r="N43" i="1"/>
  <c r="N46" i="1" s="1"/>
  <c r="F44" i="1"/>
  <c r="G44" i="1"/>
  <c r="H44" i="1"/>
  <c r="I44" i="1"/>
  <c r="J44" i="1"/>
  <c r="K44" i="1"/>
  <c r="L44" i="1"/>
  <c r="M44" i="1"/>
  <c r="N44" i="1"/>
  <c r="F45" i="1"/>
  <c r="G45" i="1"/>
  <c r="H45" i="1"/>
  <c r="I45" i="1"/>
  <c r="J45" i="1"/>
  <c r="K45" i="1"/>
  <c r="L45" i="1"/>
  <c r="M45" i="1"/>
  <c r="N45" i="1"/>
  <c r="G46" i="1"/>
  <c r="H46" i="1"/>
  <c r="K46" i="1"/>
  <c r="L46" i="1"/>
  <c r="E45" i="1"/>
  <c r="E46" i="1" s="1"/>
  <c r="E41" i="1"/>
  <c r="E42" i="1"/>
  <c r="E43" i="1"/>
  <c r="E44" i="1"/>
  <c r="E40" i="1"/>
  <c r="E31" i="1"/>
  <c r="F31" i="1"/>
  <c r="G31" i="1"/>
  <c r="H31" i="1"/>
  <c r="I31" i="1"/>
  <c r="J31" i="1"/>
  <c r="K31" i="1"/>
  <c r="L31" i="1"/>
  <c r="M31" i="1"/>
  <c r="N31" i="1"/>
  <c r="E32" i="1"/>
  <c r="F32" i="1"/>
  <c r="G32" i="1"/>
  <c r="H32" i="1"/>
  <c r="I32" i="1"/>
  <c r="J32" i="1"/>
  <c r="K32" i="1"/>
  <c r="L32" i="1"/>
  <c r="M32" i="1"/>
  <c r="N32" i="1"/>
  <c r="E33" i="1"/>
  <c r="F33" i="1"/>
  <c r="G33" i="1"/>
  <c r="H33" i="1"/>
  <c r="I33" i="1"/>
  <c r="J33" i="1"/>
  <c r="K33" i="1"/>
  <c r="L33" i="1"/>
  <c r="M33" i="1"/>
  <c r="N33" i="1"/>
  <c r="E34" i="1"/>
  <c r="F34" i="1"/>
  <c r="G34" i="1"/>
  <c r="H34" i="1"/>
  <c r="I34" i="1"/>
  <c r="J34" i="1"/>
  <c r="K34" i="1"/>
  <c r="L34" i="1"/>
  <c r="M34" i="1"/>
  <c r="N34" i="1"/>
  <c r="E35" i="1"/>
  <c r="F35" i="1"/>
  <c r="G35" i="1"/>
  <c r="H35" i="1"/>
  <c r="I35" i="1"/>
  <c r="J35" i="1"/>
  <c r="K35" i="1"/>
  <c r="L35" i="1"/>
  <c r="M35" i="1"/>
  <c r="N35" i="1"/>
  <c r="E36" i="1"/>
  <c r="F36" i="1"/>
  <c r="G36" i="1"/>
  <c r="H36" i="1"/>
  <c r="I36" i="1"/>
  <c r="J36" i="1"/>
  <c r="K36" i="1"/>
  <c r="L36" i="1"/>
  <c r="M36" i="1"/>
  <c r="N36" i="1"/>
  <c r="F30" i="1"/>
  <c r="G30" i="1"/>
  <c r="G37" i="1" s="1"/>
  <c r="H30" i="1"/>
  <c r="I30" i="1"/>
  <c r="J30" i="1"/>
  <c r="K30" i="1"/>
  <c r="K37" i="1" s="1"/>
  <c r="L30" i="1"/>
  <c r="M30" i="1"/>
  <c r="N30" i="1"/>
  <c r="E30" i="1"/>
  <c r="E37" i="1" s="1"/>
  <c r="F22" i="1"/>
  <c r="G22" i="1"/>
  <c r="H22" i="1"/>
  <c r="I22" i="1"/>
  <c r="J22" i="1"/>
  <c r="K22" i="1"/>
  <c r="L22" i="1"/>
  <c r="M22" i="1"/>
  <c r="N22" i="1"/>
  <c r="E22" i="1"/>
  <c r="F10" i="1"/>
  <c r="G10" i="1"/>
  <c r="H10" i="1"/>
  <c r="I10" i="1"/>
  <c r="J10" i="1"/>
  <c r="K10" i="1"/>
  <c r="L10" i="1"/>
  <c r="M10" i="1"/>
  <c r="N10" i="1"/>
  <c r="E10" i="1"/>
  <c r="O46" i="1" l="1"/>
  <c r="P10" i="1"/>
  <c r="P37" i="1"/>
  <c r="M37" i="1"/>
  <c r="I37" i="1"/>
  <c r="E24" i="1"/>
  <c r="N37" i="1"/>
  <c r="J37" i="1"/>
  <c r="F37" i="1"/>
  <c r="L37" i="1"/>
  <c r="H37" i="1"/>
  <c r="H24" i="1"/>
  <c r="G24" i="1"/>
  <c r="F24" i="1"/>
  <c r="N24" i="1"/>
  <c r="M24" i="1"/>
  <c r="L24" i="1"/>
  <c r="K24" i="1"/>
  <c r="J24" i="1"/>
  <c r="I24" i="1"/>
</calcChain>
</file>

<file path=xl/sharedStrings.xml><?xml version="1.0" encoding="utf-8"?>
<sst xmlns="http://schemas.openxmlformats.org/spreadsheetml/2006/main" count="61" uniqueCount="44">
  <si>
    <t>Governmental Funds</t>
  </si>
  <si>
    <t>Revenues</t>
  </si>
  <si>
    <t>Taxes</t>
  </si>
  <si>
    <t>Permits, Licenses, and Fees</t>
  </si>
  <si>
    <t>Charges for Services</t>
  </si>
  <si>
    <t>Fines and Forfeitures</t>
  </si>
  <si>
    <t>Investment Earnings</t>
  </si>
  <si>
    <t>Intergovernmental</t>
  </si>
  <si>
    <t>Other Revenues</t>
  </si>
  <si>
    <t>Expenditures</t>
  </si>
  <si>
    <t>General Government</t>
  </si>
  <si>
    <t>Public Safety</t>
  </si>
  <si>
    <t>Public Works</t>
  </si>
  <si>
    <t>Parks and Recreation</t>
  </si>
  <si>
    <t>Capital Outlay</t>
  </si>
  <si>
    <t>Debt Service</t>
  </si>
  <si>
    <t xml:space="preserve">    Principal</t>
  </si>
  <si>
    <t xml:space="preserve">    Interest and Fiscal Fees</t>
  </si>
  <si>
    <t>Total Revenues</t>
  </si>
  <si>
    <t>Total Expenditures</t>
  </si>
  <si>
    <t>Excess (Deficiency) of Revenues</t>
  </si>
  <si>
    <t>Over (Under) Expenditures</t>
  </si>
  <si>
    <t>Fiscal Year</t>
  </si>
  <si>
    <t>Population</t>
  </si>
  <si>
    <t>Population*</t>
  </si>
  <si>
    <t>Total Revenues Per Capita</t>
  </si>
  <si>
    <t>Revenues - Per Capita</t>
  </si>
  <si>
    <t>Total Tax Rate</t>
  </si>
  <si>
    <t>General</t>
  </si>
  <si>
    <t>Ratios Of Outstanding Debt By Type</t>
  </si>
  <si>
    <t>Source: City Comprehensive Annual Financial Report  - Ratios of Outstanding Debt By Type</t>
  </si>
  <si>
    <t>Source: City Comprehensive Annual Financial Report - Property Tax Rates</t>
  </si>
  <si>
    <t>Source: City Comprehensive Annual Financial Report - Changes in Fund Balances, Governmental Funds</t>
  </si>
  <si>
    <t>* Source: City Comprehensive Annual Financial Report - Demographic and Economic Statistics</t>
  </si>
  <si>
    <t>General Obligation Bonds</t>
  </si>
  <si>
    <t>Certificates of Obligation</t>
  </si>
  <si>
    <t>Capital Leases</t>
  </si>
  <si>
    <t>Premium on Bonds</t>
  </si>
  <si>
    <t>Total</t>
  </si>
  <si>
    <t>Total Debt Per Capita</t>
  </si>
  <si>
    <t>Inflation Rate</t>
  </si>
  <si>
    <t>Inflation Rate Source: U.S Bureau of Labor and Statistics</t>
  </si>
  <si>
    <t>Inflation-Adjusted Debt Per Capita</t>
  </si>
  <si>
    <t xml:space="preserve">    Paid to escrow agent for current bond refunding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</si>
</sst>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&quot;$&quot;* #,##0.00000_);_(&quot;$&quot;* \(#,##0.00000\);_(&quot;$&quot;* &quot;-&quot;??_);_(@_)"/>
    <numFmt numFmtId="167" formatCode="0.0%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right"/>
    </xf>
    <xf numFmtId="164" fontId="0" fillId="0" borderId="0" xfId="2" applyNumberFormat="1" applyFont="1"/>
    <xf numFmtId="5" fontId="0" fillId="0" borderId="0" xfId="2" applyNumberFormat="1" applyFont="1"/>
    <xf numFmtId="165" fontId="0" fillId="0" borderId="0" xfId="1" applyNumberFormat="1" applyFont="1"/>
    <xf numFmtId="166" fontId="0" fillId="0" borderId="0" xfId="2" applyNumberFormat="1" applyFont="1"/>
    <xf numFmtId="167" fontId="0" fillId="0" borderId="0" xfId="3" applyNumberFormat="1" applyFont="1"/>
    <xf numFmtId="10" fontId="0" fillId="0" borderId="0" xfId="3" applyNumberFormat="1" applyFont="1"/>
    <xf numFmtId="0" fontId="0" fillId="0" borderId="0" xfId="0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Expenditures Per Capita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'Governmental Funds'!$B$40:$D$40</c:f>
              <c:strCache>
                <c:ptCount val="3"/>
                <c:pt idx="0">
                  <c:v>General Government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'Governmental Funds'!$E$2:$P$2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'Governmental Funds'!$E$40:$P$40</c:f>
              <c:numCache>
                <c:formatCode>_("$"* #,##0_);_("$"* \(#,##0\);_("$"* "-"??_);_(@_)</c:formatCode>
                <c:ptCount val="12"/>
                <c:pt idx="0">
                  <c:v>231.08948051948053</c:v>
                </c:pt>
                <c:pt idx="1">
                  <c:v>227.5615928066795</c:v>
                </c:pt>
                <c:pt idx="2">
                  <c:v>217.75260747901297</c:v>
                </c:pt>
                <c:pt idx="3">
                  <c:v>223.4557650930262</c:v>
                </c:pt>
                <c:pt idx="4">
                  <c:v>241.96188908584452</c:v>
                </c:pt>
                <c:pt idx="5">
                  <c:v>443.13824419778001</c:v>
                </c:pt>
                <c:pt idx="6">
                  <c:v>448.14982973893302</c:v>
                </c:pt>
                <c:pt idx="7">
                  <c:v>446.15558343789212</c:v>
                </c:pt>
                <c:pt idx="8">
                  <c:v>1557.823948948949</c:v>
                </c:pt>
                <c:pt idx="9">
                  <c:v>583.72695522015715</c:v>
                </c:pt>
                <c:pt idx="10">
                  <c:v>538.22168918065904</c:v>
                </c:pt>
                <c:pt idx="11">
                  <c:v>701.14977973568284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89-4A33-A73C-D915FC2AD251}"/>
            </c:ext>
          </c:extLst>
        </c:ser>
        <c:ser>
          <c:idx val="1"/>
          <c:order val="1"/>
          <c:tx>
            <c:strRef>
              <c:f>'Governmental Funds'!$B$41:$D$41</c:f>
              <c:strCache>
                <c:ptCount val="3"/>
                <c:pt idx="0">
                  <c:v>Public Safety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'Governmental Funds'!$E$2:$P$2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'Governmental Funds'!$E$41:$P$41</c:f>
              <c:numCache>
                <c:formatCode>_("$"* #,##0_);_("$"* \(#,##0\);_("$"* "-"??_);_(@_)</c:formatCode>
                <c:ptCount val="12"/>
                <c:pt idx="0">
                  <c:v>675.6605194805195</c:v>
                </c:pt>
                <c:pt idx="1">
                  <c:v>639.06628131021193</c:v>
                </c:pt>
                <c:pt idx="2">
                  <c:v>670.37827524802844</c:v>
                </c:pt>
                <c:pt idx="3">
                  <c:v>617.18250854322241</c:v>
                </c:pt>
                <c:pt idx="4">
                  <c:v>614.87591795391234</c:v>
                </c:pt>
                <c:pt idx="5">
                  <c:v>575.2096367305752</c:v>
                </c:pt>
                <c:pt idx="6">
                  <c:v>609.05082608147302</c:v>
                </c:pt>
                <c:pt idx="7">
                  <c:v>650.63149309912171</c:v>
                </c:pt>
                <c:pt idx="8">
                  <c:v>691.27014514514519</c:v>
                </c:pt>
                <c:pt idx="9">
                  <c:v>744.36198079081953</c:v>
                </c:pt>
                <c:pt idx="10">
                  <c:v>846.0647645499306</c:v>
                </c:pt>
                <c:pt idx="11">
                  <c:v>865.9497797356828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89-4A33-A73C-D915FC2AD251}"/>
            </c:ext>
          </c:extLst>
        </c:ser>
        <c:ser>
          <c:idx val="2"/>
          <c:order val="2"/>
          <c:tx>
            <c:strRef>
              <c:f>'Governmental Funds'!$B$42:$D$42</c:f>
              <c:strCache>
                <c:ptCount val="3"/>
                <c:pt idx="0">
                  <c:v>Public Works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'Governmental Funds'!$E$2:$P$2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'Governmental Funds'!$E$42:$P$42</c:f>
              <c:numCache>
                <c:formatCode>_("$"* #,##0_);_("$"* \(#,##0\);_("$"* "-"??_);_(@_)</c:formatCode>
                <c:ptCount val="12"/>
                <c:pt idx="0">
                  <c:v>375.11480519480517</c:v>
                </c:pt>
                <c:pt idx="1">
                  <c:v>681.27013487475915</c:v>
                </c:pt>
                <c:pt idx="2">
                  <c:v>784.94848639023144</c:v>
                </c:pt>
                <c:pt idx="3">
                  <c:v>294.12643969117835</c:v>
                </c:pt>
                <c:pt idx="4">
                  <c:v>476.16447201823246</c:v>
                </c:pt>
                <c:pt idx="5">
                  <c:v>613.94841069626636</c:v>
                </c:pt>
                <c:pt idx="6">
                  <c:v>714.95800227014752</c:v>
                </c:pt>
                <c:pt idx="7">
                  <c:v>508.15307402760351</c:v>
                </c:pt>
                <c:pt idx="8">
                  <c:v>468.85272772772771</c:v>
                </c:pt>
                <c:pt idx="9">
                  <c:v>856.76287888237493</c:v>
                </c:pt>
                <c:pt idx="10">
                  <c:v>1405.5559904052518</c:v>
                </c:pt>
                <c:pt idx="11">
                  <c:v>320.1921963499056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89-4A33-A73C-D915FC2AD251}"/>
            </c:ext>
          </c:extLst>
        </c:ser>
        <c:ser>
          <c:idx val="3"/>
          <c:order val="3"/>
          <c:tx>
            <c:strRef>
              <c:f>'Governmental Funds'!$B$43:$D$43</c:f>
              <c:strCache>
                <c:ptCount val="3"/>
                <c:pt idx="0">
                  <c:v>Parks and Recreation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'Governmental Funds'!$E$2:$P$2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'Governmental Funds'!$E$43:$P$43</c:f>
              <c:numCache>
                <c:formatCode>_("$"* #,##0_);_("$"* \(#,##0\);_("$"* "-"??_);_(@_)</c:formatCode>
                <c:ptCount val="12"/>
                <c:pt idx="0">
                  <c:v>69.409740259740261</c:v>
                </c:pt>
                <c:pt idx="1">
                  <c:v>68.117533718689785</c:v>
                </c:pt>
                <c:pt idx="2">
                  <c:v>70.244212668532185</c:v>
                </c:pt>
                <c:pt idx="3">
                  <c:v>70.443614732312369</c:v>
                </c:pt>
                <c:pt idx="4">
                  <c:v>74.422765257027095</c:v>
                </c:pt>
                <c:pt idx="5">
                  <c:v>78.646442986881937</c:v>
                </c:pt>
                <c:pt idx="6">
                  <c:v>69.946651532349605</c:v>
                </c:pt>
                <c:pt idx="7">
                  <c:v>97.842032622333747</c:v>
                </c:pt>
                <c:pt idx="8">
                  <c:v>100.59872372372372</c:v>
                </c:pt>
                <c:pt idx="9">
                  <c:v>121.94499189222901</c:v>
                </c:pt>
                <c:pt idx="10">
                  <c:v>116.15742961747254</c:v>
                </c:pt>
                <c:pt idx="11">
                  <c:v>121.61095028319698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89-4A33-A73C-D915FC2AD251}"/>
            </c:ext>
          </c:extLst>
        </c:ser>
        <c:ser>
          <c:idx val="4"/>
          <c:order val="4"/>
          <c:tx>
            <c:strRef>
              <c:f>'Governmental Funds'!$B$44:$D$44</c:f>
              <c:strCache>
                <c:ptCount val="3"/>
                <c:pt idx="0">
                  <c:v>Capital Outlay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'Governmental Funds'!$E$2:$P$2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'Governmental Funds'!$E$44:$P$44</c:f>
              <c:numCache>
                <c:formatCode>_("$"* #,##0_);_("$"* \(#,##0\);_("$"* "-"??_);_(@_)</c:formatCode>
                <c:ptCount val="12"/>
                <c:pt idx="0">
                  <c:v>456.49701298701297</c:v>
                </c:pt>
                <c:pt idx="1">
                  <c:v>33.913037893384711</c:v>
                </c:pt>
                <c:pt idx="2">
                  <c:v>1.7075807682523532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289-4A33-A73C-D915FC2AD251}"/>
            </c:ext>
          </c:extLst>
        </c:ser>
        <c:ser>
          <c:idx val="5"/>
          <c:order val="5"/>
          <c:tx>
            <c:strRef>
              <c:f>'Governmental Funds'!$B$45:$D$45</c:f>
              <c:strCache>
                <c:ptCount val="3"/>
                <c:pt idx="0">
                  <c:v>Debt Service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'Governmental Funds'!$E$2:$P$2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'Governmental Funds'!$E$45:$P$45</c:f>
              <c:numCache>
                <c:formatCode>_("$"* #,##0_);_("$"* \(#,##0\);_("$"* "-"??_);_(@_)</c:formatCode>
                <c:ptCount val="12"/>
                <c:pt idx="0">
                  <c:v>289.31779220779219</c:v>
                </c:pt>
                <c:pt idx="1">
                  <c:v>308.61592806679511</c:v>
                </c:pt>
                <c:pt idx="2">
                  <c:v>275.27601119308065</c:v>
                </c:pt>
                <c:pt idx="3">
                  <c:v>274.48031894696874</c:v>
                </c:pt>
                <c:pt idx="4">
                  <c:v>206.11623195745759</c:v>
                </c:pt>
                <c:pt idx="5">
                  <c:v>321.34699798183652</c:v>
                </c:pt>
                <c:pt idx="6">
                  <c:v>302.27998486568293</c:v>
                </c:pt>
                <c:pt idx="7">
                  <c:v>1026.3180677540779</c:v>
                </c:pt>
                <c:pt idx="8">
                  <c:v>189.77102102102103</c:v>
                </c:pt>
                <c:pt idx="9">
                  <c:v>189.38193838094051</c:v>
                </c:pt>
                <c:pt idx="10">
                  <c:v>191.84130791566722</c:v>
                </c:pt>
                <c:pt idx="11">
                  <c:v>192.33480176211455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289-4A33-A73C-D915FC2AD2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0525808"/>
        <c:axId val="660531056"/>
      </c:barChart>
      <c:catAx>
        <c:axId val="66052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0531056"/>
        <c:crosses val="autoZero"/>
        <c:auto val="1"/>
        <c:lblAlgn val="ctr"/>
        <c:lblOffset val="100"/>
        <c:noMultiLvlLbl val="0"/>
      </c:catAx>
      <c:valAx>
        <c:axId val="660531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052580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Revenues Per Capita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'Governmental Funds'!$B$30</c:f>
              <c:strCache>
                <c:ptCount val="1"/>
                <c:pt idx="0">
                  <c:v>Taxes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'Governmental Funds'!$C$2:$P$2</c15:sqref>
                  </c15:fullRef>
                </c:ext>
              </c:extLst>
              <c:f>'Governmental Funds'!$E$2:$P$2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'Governmental Funds'!$C$30:$P$30</c15:sqref>
                  </c15:fullRef>
                </c:ext>
              </c:extLst>
              <c:f>'Governmental Funds'!$E$30:$P$30</c:f>
              <c:numCache>
                <c:formatCode>General</c:formatCode>
                <c:ptCount val="12"/>
                <c:pt idx="0" formatCode="_(&quot;$&quot;* #,##0_);_(&quot;$&quot;* \(#,##0\);_(&quot;$&quot;* &quot;-&quot;??_);_(@_)">
                  <c:v>1214.9185714285713</c:v>
                </c:pt>
                <c:pt idx="1" formatCode="_(&quot;$&quot;* #,##0_);_(&quot;$&quot;* \(#,##0\);_(&quot;$&quot;* &quot;-&quot;??_);_(@_)">
                  <c:v>1232.6786127167629</c:v>
                </c:pt>
                <c:pt idx="2" formatCode="_(&quot;$&quot;* #,##0_);_(&quot;$&quot;* \(#,##0\);_(&quot;$&quot;* &quot;-&quot;??_);_(@_)">
                  <c:v>1254.3682269142712</c:v>
                </c:pt>
                <c:pt idx="3" formatCode="_(&quot;$&quot;* #,##0_);_(&quot;$&quot;* \(#,##0\);_(&quot;$&quot;* &quot;-&quot;??_);_(@_)">
                  <c:v>1314.9476015694215</c:v>
                </c:pt>
                <c:pt idx="4" formatCode="_(&quot;$&quot;* #,##0_);_(&quot;$&quot;* \(#,##0\);_(&quot;$&quot;* &quot;-&quot;??_);_(@_)">
                  <c:v>1393.6976449734109</c:v>
                </c:pt>
                <c:pt idx="5" formatCode="_(&quot;$&quot;* #,##0_);_(&quot;$&quot;* \(#,##0\);_(&quot;$&quot;* &quot;-&quot;??_);_(@_)">
                  <c:v>1750.6068365287588</c:v>
                </c:pt>
                <c:pt idx="6" formatCode="_(&quot;$&quot;* #,##0_);_(&quot;$&quot;* \(#,##0\);_(&quot;$&quot;* &quot;-&quot;??_);_(@_)">
                  <c:v>1685.9586328666919</c:v>
                </c:pt>
                <c:pt idx="7" formatCode="_(&quot;$&quot;* #,##0_);_(&quot;$&quot;* \(#,##0\);_(&quot;$&quot;* &quot;-&quot;??_);_(@_)">
                  <c:v>1655.6416562107904</c:v>
                </c:pt>
                <c:pt idx="8" formatCode="_(&quot;$&quot;* #,##0_);_(&quot;$&quot;* \(#,##0\);_(&quot;$&quot;* &quot;-&quot;??_);_(@_)">
                  <c:v>1827.0342842842842</c:v>
                </c:pt>
                <c:pt idx="9" formatCode="_(&quot;$&quot;* #,##0_);_(&quot;$&quot;* \(#,##0\);_(&quot;$&quot;* &quot;-&quot;??_);_(@_)">
                  <c:v>1820.5966072096794</c:v>
                </c:pt>
                <c:pt idx="10" formatCode="_(&quot;$&quot;* #,##0_);_(&quot;$&quot;* \(#,##0\);_(&quot;$&quot;* &quot;-&quot;??_);_(@_)">
                  <c:v>1838.772882211842</c:v>
                </c:pt>
                <c:pt idx="11" formatCode="_(&quot;$&quot;* #,##0_);_(&quot;$&quot;* \(#,##0\);_(&quot;$&quot;* &quot;-&quot;??_);_(@_)">
                  <c:v>1474.8887350534928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02-44CE-851A-519B23073572}"/>
            </c:ext>
          </c:extLst>
        </c:ser>
        <c:ser>
          <c:idx val="1"/>
          <c:order val="1"/>
          <c:tx>
            <c:strRef>
              <c:f>'Governmental Funds'!$B$31</c:f>
              <c:strCache>
                <c:ptCount val="1"/>
                <c:pt idx="0">
                  <c:v>Permits, Licenses, and Fees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'Governmental Funds'!$C$2:$P$2</c15:sqref>
                  </c15:fullRef>
                </c:ext>
              </c:extLst>
              <c:f>'Governmental Funds'!$E$2:$P$2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'Governmental Funds'!$C$31:$P$31</c15:sqref>
                  </c15:fullRef>
                </c:ext>
              </c:extLst>
              <c:f>'Governmental Funds'!$E$31:$P$31</c:f>
              <c:numCache>
                <c:formatCode>General</c:formatCode>
                <c:ptCount val="12"/>
                <c:pt idx="0" formatCode="_(&quot;$&quot;* #,##0_);_(&quot;$&quot;* \(#,##0\);_(&quot;$&quot;* &quot;-&quot;??_);_(@_)">
                  <c:v>12.896233766233767</c:v>
                </c:pt>
                <c:pt idx="1" formatCode="_(&quot;$&quot;* #,##0_);_(&quot;$&quot;* \(#,##0\);_(&quot;$&quot;* &quot;-&quot;??_);_(@_)">
                  <c:v>16.843802183686577</c:v>
                </c:pt>
                <c:pt idx="2" formatCode="_(&quot;$&quot;* #,##0_);_(&quot;$&quot;* \(#,##0\);_(&quot;$&quot;* &quot;-&quot;??_);_(@_)">
                  <c:v>16.976723480030525</c:v>
                </c:pt>
                <c:pt idx="3" formatCode="_(&quot;$&quot;* #,##0_);_(&quot;$&quot;* \(#,##0\);_(&quot;$&quot;* &quot;-&quot;??_);_(@_)">
                  <c:v>16.640045563852677</c:v>
                </c:pt>
                <c:pt idx="4" formatCode="_(&quot;$&quot;* #,##0_);_(&quot;$&quot;* \(#,##0\);_(&quot;$&quot;* &quot;-&quot;??_);_(@_)">
                  <c:v>21.785895163332491</c:v>
                </c:pt>
                <c:pt idx="5" formatCode="_(&quot;$&quot;* #,##0_);_(&quot;$&quot;* \(#,##0\);_(&quot;$&quot;* &quot;-&quot;??_);_(@_)">
                  <c:v>25.662714429868821</c:v>
                </c:pt>
                <c:pt idx="6" formatCode="_(&quot;$&quot;* #,##0_);_(&quot;$&quot;* \(#,##0\);_(&quot;$&quot;* &quot;-&quot;??_);_(@_)">
                  <c:v>22.815991928364234</c:v>
                </c:pt>
                <c:pt idx="7" formatCode="_(&quot;$&quot;* #,##0_);_(&quot;$&quot;* \(#,##0\);_(&quot;$&quot;* &quot;-&quot;??_);_(@_)">
                  <c:v>15.880050188205772</c:v>
                </c:pt>
                <c:pt idx="8" formatCode="_(&quot;$&quot;* #,##0_);_(&quot;$&quot;* \(#,##0\);_(&quot;$&quot;* &quot;-&quot;??_);_(@_)">
                  <c:v>14.608108108108109</c:v>
                </c:pt>
                <c:pt idx="9" formatCode="_(&quot;$&quot;* #,##0_);_(&quot;$&quot;* \(#,##0\);_(&quot;$&quot;* &quot;-&quot;??_);_(@_)">
                  <c:v>14.511912186603467</c:v>
                </c:pt>
                <c:pt idx="10" formatCode="_(&quot;$&quot;* #,##0_);_(&quot;$&quot;* \(#,##0\);_(&quot;$&quot;* &quot;-&quot;??_);_(@_)">
                  <c:v>19.869965913394772</c:v>
                </c:pt>
                <c:pt idx="11" formatCode="_(&quot;$&quot;* #,##0_);_(&quot;$&quot;* \(#,##0\);_(&quot;$&quot;* &quot;-&quot;??_);_(@_)">
                  <c:v>96.29389553178099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02-44CE-851A-519B23073572}"/>
            </c:ext>
          </c:extLst>
        </c:ser>
        <c:ser>
          <c:idx val="2"/>
          <c:order val="2"/>
          <c:tx>
            <c:strRef>
              <c:f>'Governmental Funds'!$B$32</c:f>
              <c:strCache>
                <c:ptCount val="1"/>
                <c:pt idx="0">
                  <c:v>Charges for Services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'Governmental Funds'!$C$2:$P$2</c15:sqref>
                  </c15:fullRef>
                </c:ext>
              </c:extLst>
              <c:f>'Governmental Funds'!$E$2:$P$2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'Governmental Funds'!$C$32:$P$32</c15:sqref>
                  </c15:fullRef>
                </c:ext>
              </c:extLst>
              <c:f>'Governmental Funds'!$E$32:$P$32</c:f>
              <c:numCache>
                <c:formatCode>General</c:formatCode>
                <c:ptCount val="12"/>
                <c:pt idx="0" formatCode="_(&quot;$&quot;* #,##0_);_(&quot;$&quot;* \(#,##0\);_(&quot;$&quot;* &quot;-&quot;??_);_(@_)">
                  <c:v>43.301688311688309</c:v>
                </c:pt>
                <c:pt idx="1" formatCode="_(&quot;$&quot;* #,##0_);_(&quot;$&quot;* \(#,##0\);_(&quot;$&quot;* &quot;-&quot;??_);_(@_)">
                  <c:v>27.308028259473346</c:v>
                </c:pt>
                <c:pt idx="2" formatCode="_(&quot;$&quot;* #,##0_);_(&quot;$&quot;* \(#,##0\);_(&quot;$&quot;* &quot;-&quot;??_);_(@_)">
                  <c:v>34.668277791910455</c:v>
                </c:pt>
                <c:pt idx="3" formatCode="_(&quot;$&quot;* #,##0_);_(&quot;$&quot;* \(#,##0\);_(&quot;$&quot;* &quot;-&quot;??_);_(@_)">
                  <c:v>45.950892292114922</c:v>
                </c:pt>
                <c:pt idx="4" formatCode="_(&quot;$&quot;* #,##0_);_(&quot;$&quot;* \(#,##0\);_(&quot;$&quot;* &quot;-&quot;??_);_(@_)">
                  <c:v>64.550139275766014</c:v>
                </c:pt>
                <c:pt idx="5" formatCode="_(&quot;$&quot;* #,##0_);_(&quot;$&quot;* \(#,##0\);_(&quot;$&quot;* &quot;-&quot;??_);_(@_)">
                  <c:v>50.084510595358225</c:v>
                </c:pt>
                <c:pt idx="6" formatCode="_(&quot;$&quot;* #,##0_);_(&quot;$&quot;* \(#,##0\);_(&quot;$&quot;* &quot;-&quot;??_);_(@_)">
                  <c:v>32.692395005675365</c:v>
                </c:pt>
                <c:pt idx="7" formatCode="_(&quot;$&quot;* #,##0_);_(&quot;$&quot;* \(#,##0\);_(&quot;$&quot;* &quot;-&quot;??_);_(@_)">
                  <c:v>29.968130489335007</c:v>
                </c:pt>
                <c:pt idx="8" formatCode="_(&quot;$&quot;* #,##0_);_(&quot;$&quot;* \(#,##0\);_(&quot;$&quot;* &quot;-&quot;??_);_(@_)">
                  <c:v>155.19732232232232</c:v>
                </c:pt>
                <c:pt idx="9" formatCode="_(&quot;$&quot;* #,##0_);_(&quot;$&quot;* \(#,##0\);_(&quot;$&quot;* &quot;-&quot;??_);_(@_)">
                  <c:v>15.333915429711862</c:v>
                </c:pt>
                <c:pt idx="10" formatCode="_(&quot;$&quot;* #,##0_);_(&quot;$&quot;* \(#,##0\);_(&quot;$&quot;* &quot;-&quot;??_);_(@_)">
                  <c:v>52.78702184067668</c:v>
                </c:pt>
                <c:pt idx="11" formatCode="_(&quot;$&quot;* #,##0_);_(&quot;$&quot;* \(#,##0\);_(&quot;$&quot;* &quot;-&quot;??_);_(@_)">
                  <c:v>69.727627438640653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02-44CE-851A-519B23073572}"/>
            </c:ext>
          </c:extLst>
        </c:ser>
        <c:ser>
          <c:idx val="3"/>
          <c:order val="3"/>
          <c:tx>
            <c:strRef>
              <c:f>'Governmental Funds'!$B$33</c:f>
              <c:strCache>
                <c:ptCount val="1"/>
                <c:pt idx="0">
                  <c:v>Fines and Forfeitures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'Governmental Funds'!$C$2:$P$2</c15:sqref>
                  </c15:fullRef>
                </c:ext>
              </c:extLst>
              <c:f>'Governmental Funds'!$E$2:$P$2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'Governmental Funds'!$C$33:$P$33</c15:sqref>
                  </c15:fullRef>
                </c:ext>
              </c:extLst>
              <c:f>'Governmental Funds'!$E$33:$P$33</c:f>
              <c:numCache>
                <c:formatCode>General</c:formatCode>
                <c:ptCount val="12"/>
                <c:pt idx="0" formatCode="_(&quot;$&quot;* #,##0_);_(&quot;$&quot;* \(#,##0\);_(&quot;$&quot;* &quot;-&quot;??_);_(@_)">
                  <c:v>299.45883116883118</c:v>
                </c:pt>
                <c:pt idx="1" formatCode="_(&quot;$&quot;* #,##0_);_(&quot;$&quot;* \(#,##0\);_(&quot;$&quot;* &quot;-&quot;??_);_(@_)">
                  <c:v>380.09621066152857</c:v>
                </c:pt>
                <c:pt idx="2" formatCode="_(&quot;$&quot;* #,##0_);_(&quot;$&quot;* \(#,##0\);_(&quot;$&quot;* &quot;-&quot;??_);_(@_)">
                  <c:v>349.55939964385652</c:v>
                </c:pt>
                <c:pt idx="3" formatCode="_(&quot;$&quot;* #,##0_);_(&quot;$&quot;* \(#,##0\);_(&quot;$&quot;* &quot;-&quot;??_);_(@_)">
                  <c:v>164.51677002911023</c:v>
                </c:pt>
                <c:pt idx="4" formatCode="_(&quot;$&quot;* #,##0_);_(&quot;$&quot;* \(#,##0\);_(&quot;$&quot;* &quot;-&quot;??_);_(@_)">
                  <c:v>117.52519625221575</c:v>
                </c:pt>
                <c:pt idx="5" formatCode="_(&quot;$&quot;* #,##0_);_(&quot;$&quot;* \(#,##0\);_(&quot;$&quot;* &quot;-&quot;??_);_(@_)">
                  <c:v>114.52081231079717</c:v>
                </c:pt>
                <c:pt idx="6" formatCode="_(&quot;$&quot;* #,##0_);_(&quot;$&quot;* \(#,##0\);_(&quot;$&quot;* &quot;-&quot;??_);_(@_)">
                  <c:v>127.08538277210241</c:v>
                </c:pt>
                <c:pt idx="7" formatCode="_(&quot;$&quot;* #,##0_);_(&quot;$&quot;* \(#,##0\);_(&quot;$&quot;* &quot;-&quot;??_);_(@_)">
                  <c:v>132.36637390213301</c:v>
                </c:pt>
                <c:pt idx="8" formatCode="_(&quot;$&quot;* #,##0_);_(&quot;$&quot;* \(#,##0\);_(&quot;$&quot;* &quot;-&quot;??_);_(@_)">
                  <c:v>147.1483983983984</c:v>
                </c:pt>
                <c:pt idx="9" formatCode="_(&quot;$&quot;* #,##0_);_(&quot;$&quot;* \(#,##0\);_(&quot;$&quot;* &quot;-&quot;??_);_(@_)">
                  <c:v>98.44779842833978</c:v>
                </c:pt>
                <c:pt idx="10" formatCode="_(&quot;$&quot;* #,##0_);_(&quot;$&quot;* \(#,##0\);_(&quot;$&quot;* &quot;-&quot;??_);_(@_)">
                  <c:v>111.63741951773765</c:v>
                </c:pt>
                <c:pt idx="11" formatCode="_(&quot;$&quot;* #,##0_);_(&quot;$&quot;* \(#,##0\);_(&quot;$&quot;* &quot;-&quot;??_);_(@_)">
                  <c:v>106.58741346758968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02-44CE-851A-519B23073572}"/>
            </c:ext>
          </c:extLst>
        </c:ser>
        <c:ser>
          <c:idx val="4"/>
          <c:order val="4"/>
          <c:tx>
            <c:strRef>
              <c:f>'Governmental Funds'!$B$34</c:f>
              <c:strCache>
                <c:ptCount val="1"/>
                <c:pt idx="0">
                  <c:v>Investment Earnings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'Governmental Funds'!$C$2:$P$2</c15:sqref>
                  </c15:fullRef>
                </c:ext>
              </c:extLst>
              <c:f>'Governmental Funds'!$E$2:$P$2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'Governmental Funds'!$C$34:$P$34</c15:sqref>
                  </c15:fullRef>
                </c:ext>
              </c:extLst>
              <c:f>'Governmental Funds'!$E$34:$P$34</c:f>
              <c:numCache>
                <c:formatCode>General</c:formatCode>
                <c:ptCount val="12"/>
                <c:pt idx="0" formatCode="_(&quot;$&quot;* #,##0_);_(&quot;$&quot;* \(#,##0\);_(&quot;$&quot;* &quot;-&quot;??_);_(@_)">
                  <c:v>2.6563636363636363</c:v>
                </c:pt>
                <c:pt idx="1" formatCode="_(&quot;$&quot;* #,##0_);_(&quot;$&quot;* \(#,##0\);_(&quot;$&quot;* &quot;-&quot;??_);_(@_)">
                  <c:v>2.210918432883751</c:v>
                </c:pt>
                <c:pt idx="2" formatCode="_(&quot;$&quot;* #,##0_);_(&quot;$&quot;* \(#,##0\);_(&quot;$&quot;* &quot;-&quot;??_);_(@_)">
                  <c:v>1.8106079877893666</c:v>
                </c:pt>
                <c:pt idx="3" formatCode="_(&quot;$&quot;* #,##0_);_(&quot;$&quot;* \(#,##0\);_(&quot;$&quot;* &quot;-&quot;??_);_(@_)">
                  <c:v>0.63802050373370456</c:v>
                </c:pt>
                <c:pt idx="4" formatCode="_(&quot;$&quot;* #,##0_);_(&quot;$&quot;* \(#,##0\);_(&quot;$&quot;* &quot;-&quot;??_);_(@_)">
                  <c:v>1.5859711319321348</c:v>
                </c:pt>
                <c:pt idx="5" formatCode="_(&quot;$&quot;* #,##0_);_(&quot;$&quot;* \(#,##0\);_(&quot;$&quot;* &quot;-&quot;??_);_(@_)">
                  <c:v>7.9537083753784055</c:v>
                </c:pt>
                <c:pt idx="6" formatCode="_(&quot;$&quot;* #,##0_);_(&quot;$&quot;* \(#,##0\);_(&quot;$&quot;* &quot;-&quot;??_);_(@_)">
                  <c:v>19.553411527304831</c:v>
                </c:pt>
                <c:pt idx="7" formatCode="_(&quot;$&quot;* #,##0_);_(&quot;$&quot;* \(#,##0\);_(&quot;$&quot;* &quot;-&quot;??_);_(@_)">
                  <c:v>51.305144291091594</c:v>
                </c:pt>
                <c:pt idx="8" formatCode="_(&quot;$&quot;* #,##0_);_(&quot;$&quot;* \(#,##0\);_(&quot;$&quot;* &quot;-&quot;??_);_(@_)">
                  <c:v>59.575950950950954</c:v>
                </c:pt>
                <c:pt idx="9" formatCode="_(&quot;$&quot;* #,##0_);_(&quot;$&quot;* \(#,##0\);_(&quot;$&quot;* &quot;-&quot;??_);_(@_)">
                  <c:v>22.096170637395534</c:v>
                </c:pt>
                <c:pt idx="10" formatCode="_(&quot;$&quot;* #,##0_);_(&quot;$&quot;* \(#,##0\);_(&quot;$&quot;* &quot;-&quot;??_);_(@_)">
                  <c:v>1.2237091276353995</c:v>
                </c:pt>
                <c:pt idx="11" formatCode="_(&quot;$&quot;* #,##0_);_(&quot;$&quot;* \(#,##0\);_(&quot;$&quot;* &quot;-&quot;??_);_(@_)">
                  <c:v>15.522089364380113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02-44CE-851A-519B23073572}"/>
            </c:ext>
          </c:extLst>
        </c:ser>
        <c:ser>
          <c:idx val="5"/>
          <c:order val="5"/>
          <c:tx>
            <c:strRef>
              <c:f>'Governmental Funds'!$B$35</c:f>
              <c:strCache>
                <c:ptCount val="1"/>
                <c:pt idx="0">
                  <c:v>Intergovernmental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'Governmental Funds'!$C$2:$P$2</c15:sqref>
                  </c15:fullRef>
                </c:ext>
              </c:extLst>
              <c:f>'Governmental Funds'!$E$2:$P$2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'Governmental Funds'!$C$35:$P$35</c15:sqref>
                  </c15:fullRef>
                </c:ext>
              </c:extLst>
              <c:f>'Governmental Funds'!$E$35:$P$35</c:f>
              <c:numCache>
                <c:formatCode>General</c:formatCode>
                <c:ptCount val="12"/>
                <c:pt idx="0" formatCode="_(&quot;$&quot;* #,##0_);_(&quot;$&quot;* \(#,##0\);_(&quot;$&quot;* &quot;-&quot;??_);_(@_)">
                  <c:v>145.30155844155846</c:v>
                </c:pt>
                <c:pt idx="1" formatCode="_(&quot;$&quot;* #,##0_);_(&quot;$&quot;* \(#,##0\);_(&quot;$&quot;* &quot;-&quot;??_);_(@_)">
                  <c:v>78.264097623635195</c:v>
                </c:pt>
                <c:pt idx="2" formatCode="_(&quot;$&quot;* #,##0_);_(&quot;$&quot;* \(#,##0\);_(&quot;$&quot;* &quot;-&quot;??_);_(@_)">
                  <c:v>95.413762401424577</c:v>
                </c:pt>
                <c:pt idx="3" formatCode="_(&quot;$&quot;* #,##0_);_(&quot;$&quot;* \(#,##0\);_(&quot;$&quot;* &quot;-&quot;??_);_(@_)">
                  <c:v>134.61941526389066</c:v>
                </c:pt>
                <c:pt idx="4" formatCode="_(&quot;$&quot;* #,##0_);_(&quot;$&quot;* \(#,##0\);_(&quot;$&quot;* &quot;-&quot;??_);_(@_)">
                  <c:v>240.21689035198784</c:v>
                </c:pt>
                <c:pt idx="5" formatCode="_(&quot;$&quot;* #,##0_);_(&quot;$&quot;* \(#,##0\);_(&quot;$&quot;* &quot;-&quot;??_);_(@_)">
                  <c:v>123.67696770938446</c:v>
                </c:pt>
                <c:pt idx="6" formatCode="_(&quot;$&quot;* #,##0_);_(&quot;$&quot;* \(#,##0\);_(&quot;$&quot;* &quot;-&quot;??_);_(@_)">
                  <c:v>165.71913229915501</c:v>
                </c:pt>
                <c:pt idx="7" formatCode="_(&quot;$&quot;* #,##0_);_(&quot;$&quot;* \(#,##0\);_(&quot;$&quot;* &quot;-&quot;??_);_(@_)">
                  <c:v>445.79585947302382</c:v>
                </c:pt>
                <c:pt idx="8" formatCode="_(&quot;$&quot;* #,##0_);_(&quot;$&quot;* \(#,##0\);_(&quot;$&quot;* &quot;-&quot;??_);_(@_)">
                  <c:v>179.37374874874874</c:v>
                </c:pt>
                <c:pt idx="9" formatCode="_(&quot;$&quot;* #,##0_);_(&quot;$&quot;* \(#,##0\);_(&quot;$&quot;* &quot;-&quot;??_);_(@_)">
                  <c:v>549.90382936260448</c:v>
                </c:pt>
                <c:pt idx="10" formatCode="_(&quot;$&quot;* #,##0_);_(&quot;$&quot;* \(#,##0\);_(&quot;$&quot;* &quot;-&quot;??_);_(@_)">
                  <c:v>648.54197702310319</c:v>
                </c:pt>
                <c:pt idx="11" formatCode="_(&quot;$&quot;* #,##0_);_(&quot;$&quot;* \(#,##0\);_(&quot;$&quot;* &quot;-&quot;??_);_(@_)">
                  <c:v>446.60339836375078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C02-44CE-851A-519B23073572}"/>
            </c:ext>
          </c:extLst>
        </c:ser>
        <c:ser>
          <c:idx val="6"/>
          <c:order val="6"/>
          <c:tx>
            <c:strRef>
              <c:f>'Governmental Funds'!$B$36</c:f>
              <c:strCache>
                <c:ptCount val="1"/>
                <c:pt idx="0">
                  <c:v>Other Revenues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'Governmental Funds'!$C$2:$P$2</c15:sqref>
                  </c15:fullRef>
                </c:ext>
              </c:extLst>
              <c:f>'Governmental Funds'!$E$2:$P$2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'Governmental Funds'!$C$36:$P$36</c15:sqref>
                  </c15:fullRef>
                </c:ext>
              </c:extLst>
              <c:f>'Governmental Funds'!$E$36:$P$36</c:f>
              <c:numCache>
                <c:formatCode>General</c:formatCode>
                <c:ptCount val="12"/>
                <c:pt idx="0" formatCode="_(&quot;$&quot;* #,##0_);_(&quot;$&quot;* \(#,##0\);_(&quot;$&quot;* &quot;-&quot;??_);_(@_)">
                  <c:v>22.428051948051948</c:v>
                </c:pt>
                <c:pt idx="1" formatCode="_(&quot;$&quot;* #,##0_);_(&quot;$&quot;* \(#,##0\);_(&quot;$&quot;* &quot;-&quot;??_);_(@_)">
                  <c:v>7.5111111111111111</c:v>
                </c:pt>
                <c:pt idx="2" formatCode="_(&quot;$&quot;* #,##0_);_(&quot;$&quot;* \(#,##0\);_(&quot;$&quot;* &quot;-&quot;??_);_(@_)">
                  <c:v>14.315059781226152</c:v>
                </c:pt>
                <c:pt idx="3" formatCode="_(&quot;$&quot;* #,##0_);_(&quot;$&quot;* \(#,##0\);_(&quot;$&quot;* &quot;-&quot;??_);_(@_)">
                  <c:v>22.916466270092393</c:v>
                </c:pt>
                <c:pt idx="4" formatCode="_(&quot;$&quot;* #,##0_);_(&quot;$&quot;* \(#,##0\);_(&quot;$&quot;* &quot;-&quot;??_);_(@_)">
                  <c:v>7.9496074955684985</c:v>
                </c:pt>
                <c:pt idx="5" formatCode="_(&quot;$&quot;* #,##0_);_(&quot;$&quot;* \(#,##0\);_(&quot;$&quot;* &quot;-&quot;??_);_(@_)">
                  <c:v>21.290363269424823</c:v>
                </c:pt>
                <c:pt idx="6" formatCode="_(&quot;$&quot;* #,##0_);_(&quot;$&quot;* \(#,##0\);_(&quot;$&quot;* &quot;-&quot;??_);_(@_)">
                  <c:v>19.753310631857737</c:v>
                </c:pt>
                <c:pt idx="7" formatCode="_(&quot;$&quot;* #,##0_);_(&quot;$&quot;* \(#,##0\);_(&quot;$&quot;* &quot;-&quot;??_);_(@_)">
                  <c:v>11.384065244667504</c:v>
                </c:pt>
                <c:pt idx="8" formatCode="_(&quot;$&quot;* #,##0_);_(&quot;$&quot;* \(#,##0\);_(&quot;$&quot;* &quot;-&quot;??_);_(@_)">
                  <c:v>10.536286286286286</c:v>
                </c:pt>
                <c:pt idx="9" formatCode="_(&quot;$&quot;* #,##0_);_(&quot;$&quot;* \(#,##0\);_(&quot;$&quot;* &quot;-&quot;??_);_(@_)">
                  <c:v>44.812149182986154</c:v>
                </c:pt>
                <c:pt idx="10" formatCode="_(&quot;$&quot;* #,##0_);_(&quot;$&quot;* \(#,##0\);_(&quot;$&quot;* &quot;-&quot;??_);_(@_)">
                  <c:v>72.854690064385807</c:v>
                </c:pt>
                <c:pt idx="11" formatCode="_(&quot;$&quot;* #,##0_);_(&quot;$&quot;* \(#,##0\);_(&quot;$&quot;* &quot;-&quot;??_);_(@_)">
                  <c:v>12.363499056010069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C02-44CE-851A-519B230735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9338272"/>
        <c:axId val="759338600"/>
      </c:barChart>
      <c:catAx>
        <c:axId val="759338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9338600"/>
        <c:crosses val="autoZero"/>
        <c:auto val="1"/>
        <c:lblAlgn val="ctr"/>
        <c:lblOffset val="100"/>
        <c:noMultiLvlLbl val="0"/>
      </c:catAx>
      <c:valAx>
        <c:axId val="759338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93382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Historical Tax Rates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'Tax Rate'!$A$2</c:f>
              <c:strCache>
                <c:ptCount val="1"/>
                <c:pt idx="0">
                  <c:v>General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'Tax Rate'!$B$1:$M$1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'Tax Rate'!$B$2:$M$2</c:f>
              <c:numCache>
                <c:formatCode>_("$"* #,##0.00000_);_("$"* \(#,##0.00000\);_("$"* "-"??_);_(@_)</c:formatCode>
                <c:ptCount val="12"/>
                <c:pt idx="0">
                  <c:v>0.48159999999999997</c:v>
                </c:pt>
                <c:pt idx="1">
                  <c:v>0.46259</c:v>
                </c:pt>
                <c:pt idx="2">
                  <c:v>0.48565999999999998</c:v>
                </c:pt>
                <c:pt idx="3">
                  <c:v>0.49414999999999998</c:v>
                </c:pt>
                <c:pt idx="4">
                  <c:v>0.58252000000000004</c:v>
                </c:pt>
                <c:pt idx="5">
                  <c:v>0.52634999999999998</c:v>
                </c:pt>
                <c:pt idx="6">
                  <c:v>0.53147999999999995</c:v>
                </c:pt>
                <c:pt idx="7">
                  <c:v>0.53058000000000005</c:v>
                </c:pt>
                <c:pt idx="8">
                  <c:v>0.61639999999999995</c:v>
                </c:pt>
                <c:pt idx="9">
                  <c:v>0.60611999999999999</c:v>
                </c:pt>
                <c:pt idx="10">
                  <c:v>0.59139399999999998</c:v>
                </c:pt>
                <c:pt idx="11">
                  <c:v>0.61094000000000004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4A-42BA-8A85-8BF4B643835C}"/>
            </c:ext>
          </c:extLst>
        </c:ser>
        <c:ser>
          <c:idx val="1"/>
          <c:order val="1"/>
          <c:tx>
            <c:strRef>
              <c:f>'Tax Rate'!$A$3</c:f>
              <c:strCache>
                <c:ptCount val="1"/>
                <c:pt idx="0">
                  <c:v>Debt Service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'Tax Rate'!$B$1:$M$1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'Tax Rate'!$B$3:$M$3</c:f>
              <c:numCache>
                <c:formatCode>_("$"* #,##0.00000_);_("$"* \(#,##0.00000\);_("$"* "-"??_);_(@_)</c:formatCode>
                <c:ptCount val="12"/>
                <c:pt idx="0">
                  <c:v>0.26090999999999998</c:v>
                </c:pt>
                <c:pt idx="1">
                  <c:v>0.27990999999999999</c:v>
                </c:pt>
                <c:pt idx="2">
                  <c:v>0.25684000000000001</c:v>
                </c:pt>
                <c:pt idx="3">
                  <c:v>0.24834999999999999</c:v>
                </c:pt>
                <c:pt idx="4">
                  <c:v>0.15998000000000001</c:v>
                </c:pt>
                <c:pt idx="5">
                  <c:v>0.21615000000000001</c:v>
                </c:pt>
                <c:pt idx="6">
                  <c:v>0.21102000000000001</c:v>
                </c:pt>
                <c:pt idx="7">
                  <c:v>0.21192</c:v>
                </c:pt>
                <c:pt idx="8">
                  <c:v>0.12609999999999999</c:v>
                </c:pt>
                <c:pt idx="9">
                  <c:v>0.13638</c:v>
                </c:pt>
                <c:pt idx="10">
                  <c:v>0.13207199999999999</c:v>
                </c:pt>
                <c:pt idx="11">
                  <c:v>0.13156000000000001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4A-42BA-8A85-8BF4B6438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9327448"/>
        <c:axId val="759325152"/>
      </c:barChart>
      <c:catAx>
        <c:axId val="759327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9325152"/>
        <c:crosses val="autoZero"/>
        <c:auto val="1"/>
        <c:lblAlgn val="ctr"/>
        <c:lblOffset val="100"/>
        <c:noMultiLvlLbl val="0"/>
      </c:catAx>
      <c:valAx>
        <c:axId val="759325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000_);_(&quot;$&quot;* \(#,##0.000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9327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Outstanding</a:t>
            </a:r>
            <a:r>
              <a:rPr lang="en-US" baseline="0"/>
              <a:t> Debt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'Outstanding Tax Supported Debt'!$B$2:$M$2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'Outstanding Tax Supported Debt'!$B$7:$M$7</c:f>
              <c:numCache>
                <c:formatCode>_("$"* #,##0_);_("$"* \(#,##0\);_("$"* "-"??_);_(@_)</c:formatCode>
                <c:ptCount val="12"/>
                <c:pt idx="0">
                  <c:v>21335837</c:v>
                </c:pt>
                <c:pt idx="1">
                  <c:v>20710102</c:v>
                </c:pt>
                <c:pt idx="2">
                  <c:v>19739093</c:v>
                </c:pt>
                <c:pt idx="3">
                  <c:v>17814600</c:v>
                </c:pt>
                <c:pt idx="4">
                  <c:v>24320495</c:v>
                </c:pt>
                <c:pt idx="5">
                  <c:v>22685134</c:v>
                </c:pt>
                <c:pt idx="6">
                  <c:v>20715728</c:v>
                </c:pt>
                <c:pt idx="7">
                  <c:v>12911321</c:v>
                </c:pt>
                <c:pt idx="8">
                  <c:v>11641096</c:v>
                </c:pt>
                <c:pt idx="9">
                  <c:v>10340871</c:v>
                </c:pt>
                <c:pt idx="10">
                  <c:v>8540000</c:v>
                </c:pt>
                <c:pt idx="11">
                  <c:v>7250000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EB-4A0B-B4E6-37BA8186F6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5945352"/>
        <c:axId val="555945680"/>
      </c:barChart>
      <c:catAx>
        <c:axId val="555945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5945680"/>
        <c:crosses val="autoZero"/>
        <c:auto val="1"/>
        <c:lblAlgn val="ctr"/>
        <c:lblOffset val="100"/>
        <c:noMultiLvlLbl val="0"/>
      </c:catAx>
      <c:valAx>
        <c:axId val="555945680"/>
        <c:scaling>
          <c:orientation val="minMax"/>
          <c:max val="25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5945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'Outstanding Tax Supported Debt'!$A$15</c:f>
              <c:strCache>
                <c:ptCount val="1"/>
                <c:pt idx="0">
                  <c:v>Inflation-Adjusted Debt Per Capita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'Outstanding Tax Supported Debt'!$B$2:$M$2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'Outstanding Tax Supported Debt'!$B$15:$M$15</c:f>
              <c:numCache>
                <c:formatCode>_("$"* #,##0_);_("$"* \(#,##0\);_("$"* "-"??_);_(@_)</c:formatCode>
                <c:ptCount val="12"/>
                <c:pt idx="0">
                  <c:v>3255.7933084415586</c:v>
                </c:pt>
                <c:pt idx="1">
                  <c:v>3045.9944495825307</c:v>
                </c:pt>
                <c:pt idx="2">
                  <c:v>2832.0652383617403</c:v>
                </c:pt>
                <c:pt idx="3">
                  <c:v>2509.5114289330463</c:v>
                </c:pt>
                <c:pt idx="4">
                  <c:v>3402.6521872625981</c:v>
                </c:pt>
                <c:pt idx="5">
                  <c:v>3141.8109399596369</c:v>
                </c:pt>
                <c:pt idx="6">
                  <c:v>2925</c:v>
                </c:pt>
                <c:pt idx="7">
                  <c:v>1765</c:v>
                </c:pt>
                <c:pt idx="8">
                  <c:v>1582</c:v>
                </c:pt>
                <c:pt idx="9">
                  <c:v>1387</c:v>
                </c:pt>
                <c:pt idx="10">
                  <c:v>1188</c:v>
                </c:pt>
                <c:pt idx="11">
                  <c:v>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16-4FE7-90D6-85FC6EDD6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64730872"/>
        <c:axId val="764729560"/>
      </c:barChart>
      <c:catAx>
        <c:axId val="764730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729560"/>
        <c:crosses val="autoZero"/>
        <c:auto val="1"/>
        <c:lblAlgn val="ctr"/>
        <c:lblOffset val="100"/>
        <c:noMultiLvlLbl val="0"/>
      </c:catAx>
      <c:valAx>
        <c:axId val="764729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730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177800</xdr:colOff>
      <xdr:row>50</xdr:row>
      <xdr:rowOff>15874</xdr:rowOff>
    </xdr:from>
    <xdr:to>
      <xdr:col>8</xdr:col>
      <xdr:colOff>460375</xdr:colOff>
      <xdr:row>82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4720864-0C3E-4115-BAAA-0856C58CB0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295274</xdr:colOff>
      <xdr:row>49</xdr:row>
      <xdr:rowOff>161924</xdr:rowOff>
    </xdr:from>
    <xdr:to>
      <xdr:col>16</xdr:col>
      <xdr:colOff>139699</xdr:colOff>
      <xdr:row>83</xdr:row>
      <xdr:rowOff>25399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5DC6D07-86D9-4106-B09B-C4F6CA5B63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466724</xdr:colOff>
      <xdr:row>12</xdr:row>
      <xdr:rowOff>22224</xdr:rowOff>
    </xdr:from>
    <xdr:to>
      <xdr:col>9</xdr:col>
      <xdr:colOff>387349</xdr:colOff>
      <xdr:row>33</xdr:row>
      <xdr:rowOff>6349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D5F5BB6-64F4-4C06-B5A0-8AA160B941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368300</xdr:colOff>
      <xdr:row>20</xdr:row>
      <xdr:rowOff>98424</xdr:rowOff>
    </xdr:from>
    <xdr:to>
      <xdr:col>5</xdr:col>
      <xdr:colOff>657225</xdr:colOff>
      <xdr:row>39</xdr:row>
      <xdr:rowOff>165099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136A058-7192-443F-9786-962A5F150B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933450</xdr:colOff>
      <xdr:row>19</xdr:row>
      <xdr:rowOff>73025</xdr:rowOff>
    </xdr:from>
    <xdr:to>
      <xdr:col>11</xdr:col>
      <xdr:colOff>266700</xdr:colOff>
      <xdr:row>36</xdr:row>
      <xdr:rowOff>158751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EDB815A-F62E-445E-AAFC-FDCE1E39B5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Jersey Village">
      <a:dk1>
        <a:srgbClr val="000000"/>
      </a:dk1>
      <a:lt1>
        <a:sysClr val="window" lastClr="FFFFFF"/>
      </a:lt1>
      <a:dk2>
        <a:srgbClr val="C02032"/>
      </a:dk2>
      <a:lt2>
        <a:srgbClr val="F6CDD2"/>
      </a:lt2>
      <a:accent1>
        <a:srgbClr val="C02032"/>
      </a:accent1>
      <a:accent2>
        <a:srgbClr val="212F64"/>
      </a:accent2>
      <a:accent3>
        <a:srgbClr val="CC9F52"/>
      </a:accent3>
      <a:accent4>
        <a:srgbClr val="EB8591"/>
      </a:accent4>
      <a:accent5>
        <a:srgbClr val="8E9EDA"/>
      </a:accent5>
      <a:accent6>
        <a:srgbClr val="DFC391"/>
      </a:accent6>
      <a:hlink>
        <a:srgbClr val="2998E3"/>
      </a:hlink>
      <a:folHlink>
        <a:srgbClr val="8C8C8C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CF790-2F00-47B6-B40A-49EEC1D13555}">
  <dimension ref="A1:P49"/>
  <sheetViews>
    <sheetView tabSelected="1" topLeftCell="A17" workbookViewId="0">
      <selection activeCell="R24" sqref="R24"/>
    </sheetView>
  </sheetViews>
  <sheetFormatPr defaultRowHeight="15" x14ac:dyDescent="0.25"/>
  <cols>
    <col min="1" max="1" width="4.140625" customWidth="1"/>
    <col min="5" max="14" width="16.5703125" customWidth="1"/>
    <col min="15" max="16" width="15.28515625" bestFit="1" customWidth="1"/>
  </cols>
  <sheetData>
    <row r="1" spans="1:16" x14ac:dyDescent="0.25">
      <c r="A1" t="s">
        <v>0</v>
      </c>
      <c r="E1" s="8" t="s">
        <v>22</v>
      </c>
      <c r="F1" s="8"/>
      <c r="G1" s="8"/>
      <c r="H1" s="8"/>
      <c r="I1" s="8"/>
      <c r="J1" s="8"/>
      <c r="K1" s="8"/>
      <c r="L1" s="8"/>
      <c r="M1" s="8"/>
      <c r="N1" s="8"/>
    </row>
    <row r="2" spans="1:16" x14ac:dyDescent="0.25">
      <c r="A2" t="s">
        <v>1</v>
      </c>
      <c r="E2">
        <v>2011</v>
      </c>
      <c r="F2">
        <v>2012</v>
      </c>
      <c r="G2">
        <v>2013</v>
      </c>
      <c r="H2">
        <v>2014</v>
      </c>
      <c r="I2">
        <v>2015</v>
      </c>
      <c r="J2">
        <v>2016</v>
      </c>
      <c r="K2">
        <v>2017</v>
      </c>
      <c r="L2">
        <v>2018</v>
      </c>
      <c r="M2">
        <v>2019</v>
      </c>
      <c r="N2">
        <v>2020</v>
      </c>
      <c r="O2">
        <v>2021</v>
      </c>
      <c r="P2">
        <v>2022</v>
      </c>
    </row>
    <row r="3" spans="1:16" x14ac:dyDescent="0.25">
      <c r="B3" t="s">
        <v>2</v>
      </c>
      <c r="E3" s="2">
        <v>9354873</v>
      </c>
      <c r="F3" s="2">
        <v>9596403</v>
      </c>
      <c r="G3" s="2">
        <v>9861843</v>
      </c>
      <c r="H3" s="2">
        <v>10389401</v>
      </c>
      <c r="I3" s="2">
        <v>11007424</v>
      </c>
      <c r="J3" s="2">
        <v>13878811</v>
      </c>
      <c r="K3" s="2">
        <v>13367966</v>
      </c>
      <c r="L3" s="2">
        <v>13195464</v>
      </c>
      <c r="M3" s="2">
        <v>14601658</v>
      </c>
      <c r="N3" s="2">
        <v>14595723</v>
      </c>
      <c r="O3" s="2">
        <v>14564920</v>
      </c>
      <c r="P3" s="2">
        <f>6551380+5166611</f>
        <v>11717991</v>
      </c>
    </row>
    <row r="4" spans="1:16" x14ac:dyDescent="0.25">
      <c r="B4" t="s">
        <v>3</v>
      </c>
      <c r="E4" s="2">
        <v>99301</v>
      </c>
      <c r="F4" s="2">
        <v>131129</v>
      </c>
      <c r="G4" s="2">
        <v>133471</v>
      </c>
      <c r="H4" s="2">
        <v>131473</v>
      </c>
      <c r="I4" s="2">
        <v>172065</v>
      </c>
      <c r="J4" s="2">
        <v>203454</v>
      </c>
      <c r="K4" s="2">
        <v>180908</v>
      </c>
      <c r="L4" s="2">
        <v>126564</v>
      </c>
      <c r="M4" s="2">
        <v>116748</v>
      </c>
      <c r="N4" s="2">
        <v>116342</v>
      </c>
      <c r="O4" s="2">
        <v>157390</v>
      </c>
      <c r="P4" s="2">
        <f>496464+268591</f>
        <v>765055</v>
      </c>
    </row>
    <row r="5" spans="1:16" x14ac:dyDescent="0.25">
      <c r="B5" t="s">
        <v>4</v>
      </c>
      <c r="E5" s="2">
        <v>333423</v>
      </c>
      <c r="F5" s="2">
        <v>212593</v>
      </c>
      <c r="G5" s="2">
        <v>272562</v>
      </c>
      <c r="H5" s="2">
        <v>363058</v>
      </c>
      <c r="I5" s="2">
        <v>509817</v>
      </c>
      <c r="J5" s="2">
        <v>397070</v>
      </c>
      <c r="K5" s="2">
        <v>259218</v>
      </c>
      <c r="L5" s="2">
        <v>238846</v>
      </c>
      <c r="M5" s="2">
        <v>1240337</v>
      </c>
      <c r="N5" s="2">
        <v>122932</v>
      </c>
      <c r="O5" s="2">
        <v>418126</v>
      </c>
      <c r="P5" s="2">
        <v>553986</v>
      </c>
    </row>
    <row r="6" spans="1:16" x14ac:dyDescent="0.25">
      <c r="B6" t="s">
        <v>5</v>
      </c>
      <c r="E6" s="2">
        <v>2305833</v>
      </c>
      <c r="F6" s="2">
        <v>2959049</v>
      </c>
      <c r="G6" s="2">
        <v>2748236</v>
      </c>
      <c r="H6" s="2">
        <v>1299847</v>
      </c>
      <c r="I6" s="2">
        <v>928214</v>
      </c>
      <c r="J6" s="2">
        <v>907921</v>
      </c>
      <c r="K6" s="2">
        <v>1007660</v>
      </c>
      <c r="L6" s="2">
        <v>1054960</v>
      </c>
      <c r="M6" s="2">
        <v>1176010</v>
      </c>
      <c r="N6" s="2">
        <v>789256</v>
      </c>
      <c r="O6" s="2">
        <v>884280</v>
      </c>
      <c r="P6" s="2">
        <v>846837</v>
      </c>
    </row>
    <row r="7" spans="1:16" x14ac:dyDescent="0.25">
      <c r="B7" t="s">
        <v>6</v>
      </c>
      <c r="E7" s="2">
        <v>20454</v>
      </c>
      <c r="F7" s="2">
        <v>17212</v>
      </c>
      <c r="G7" s="2">
        <v>14235</v>
      </c>
      <c r="H7" s="2">
        <v>5041</v>
      </c>
      <c r="I7" s="2">
        <v>12526</v>
      </c>
      <c r="J7" s="2">
        <v>63057</v>
      </c>
      <c r="K7" s="2">
        <v>155039</v>
      </c>
      <c r="L7" s="2">
        <v>408902</v>
      </c>
      <c r="M7" s="2">
        <v>476131</v>
      </c>
      <c r="N7" s="2">
        <v>177145</v>
      </c>
      <c r="O7" s="2">
        <v>9693</v>
      </c>
      <c r="P7" s="2">
        <v>123323</v>
      </c>
    </row>
    <row r="8" spans="1:16" x14ac:dyDescent="0.25">
      <c r="B8" t="s">
        <v>7</v>
      </c>
      <c r="E8" s="2">
        <v>1118822</v>
      </c>
      <c r="F8" s="2">
        <v>609286</v>
      </c>
      <c r="G8" s="2">
        <v>750143</v>
      </c>
      <c r="H8" s="2">
        <v>1063628</v>
      </c>
      <c r="I8" s="2">
        <v>1897233</v>
      </c>
      <c r="J8" s="2">
        <v>980511</v>
      </c>
      <c r="K8" s="2">
        <v>1313987</v>
      </c>
      <c r="L8" s="2">
        <v>3552993</v>
      </c>
      <c r="M8" s="2">
        <v>1433555</v>
      </c>
      <c r="N8" s="2">
        <v>4408579</v>
      </c>
      <c r="O8" s="2">
        <v>5137101</v>
      </c>
      <c r="P8" s="2">
        <v>3548264</v>
      </c>
    </row>
    <row r="9" spans="1:16" x14ac:dyDescent="0.25">
      <c r="B9" t="s">
        <v>8</v>
      </c>
      <c r="E9" s="2">
        <v>172696</v>
      </c>
      <c r="F9" s="2">
        <v>58474</v>
      </c>
      <c r="G9" s="2">
        <v>112545</v>
      </c>
      <c r="H9" s="2">
        <v>181063</v>
      </c>
      <c r="I9" s="2">
        <v>62786</v>
      </c>
      <c r="J9" s="2">
        <v>168790</v>
      </c>
      <c r="K9" s="2">
        <v>156624</v>
      </c>
      <c r="L9" s="2">
        <v>90731</v>
      </c>
      <c r="M9" s="2">
        <v>84206</v>
      </c>
      <c r="N9" s="2">
        <v>359259</v>
      </c>
      <c r="O9" s="2">
        <v>577082</v>
      </c>
      <c r="P9" s="2">
        <v>98228</v>
      </c>
    </row>
    <row r="10" spans="1:16" x14ac:dyDescent="0.25">
      <c r="D10" s="1" t="s">
        <v>18</v>
      </c>
      <c r="E10" s="2">
        <f>SUM(E3:E9)</f>
        <v>13405402</v>
      </c>
      <c r="F10" s="2">
        <f t="shared" ref="F10:P10" si="0">SUM(F3:F9)</f>
        <v>13584146</v>
      </c>
      <c r="G10" s="2">
        <f t="shared" si="0"/>
        <v>13893035</v>
      </c>
      <c r="H10" s="2">
        <f t="shared" si="0"/>
        <v>13433511</v>
      </c>
      <c r="I10" s="2">
        <f t="shared" si="0"/>
        <v>14590065</v>
      </c>
      <c r="J10" s="2">
        <f t="shared" si="0"/>
        <v>16599614</v>
      </c>
      <c r="K10" s="2">
        <f t="shared" si="0"/>
        <v>16441402</v>
      </c>
      <c r="L10" s="2">
        <f t="shared" si="0"/>
        <v>18668460</v>
      </c>
      <c r="M10" s="2">
        <f t="shared" si="0"/>
        <v>19128645</v>
      </c>
      <c r="N10" s="2">
        <f t="shared" si="0"/>
        <v>20569236</v>
      </c>
      <c r="O10" s="2">
        <f t="shared" si="0"/>
        <v>21748592</v>
      </c>
      <c r="P10" s="2">
        <f t="shared" si="0"/>
        <v>17653684</v>
      </c>
    </row>
    <row r="11" spans="1:16" x14ac:dyDescent="0.25">
      <c r="E11" s="2"/>
    </row>
    <row r="12" spans="1:16" x14ac:dyDescent="0.25">
      <c r="A12" t="s">
        <v>9</v>
      </c>
      <c r="E12" s="2"/>
    </row>
    <row r="13" spans="1:16" x14ac:dyDescent="0.25">
      <c r="B13" t="s">
        <v>10</v>
      </c>
      <c r="E13" s="3">
        <v>1779389</v>
      </c>
      <c r="F13" s="3">
        <v>1771567</v>
      </c>
      <c r="G13" s="3">
        <v>1711971</v>
      </c>
      <c r="H13" s="3">
        <v>1765524</v>
      </c>
      <c r="I13" s="3">
        <v>1911015</v>
      </c>
      <c r="J13" s="3">
        <v>3513200</v>
      </c>
      <c r="K13" s="3">
        <v>3553380</v>
      </c>
      <c r="L13" s="3">
        <v>3555860</v>
      </c>
      <c r="M13" s="3">
        <v>12450129</v>
      </c>
      <c r="N13" s="3">
        <v>4679739</v>
      </c>
      <c r="O13" s="3">
        <v>4263254</v>
      </c>
      <c r="P13" s="3">
        <v>5570635</v>
      </c>
    </row>
    <row r="14" spans="1:16" x14ac:dyDescent="0.25">
      <c r="B14" t="s">
        <v>11</v>
      </c>
      <c r="E14" s="3">
        <v>5202586</v>
      </c>
      <c r="F14" s="3">
        <v>4975131</v>
      </c>
      <c r="G14" s="3">
        <v>5270514</v>
      </c>
      <c r="H14" s="3">
        <v>4876359</v>
      </c>
      <c r="I14" s="3">
        <v>4856290</v>
      </c>
      <c r="J14" s="3">
        <v>4560262</v>
      </c>
      <c r="K14" s="3">
        <v>4829164</v>
      </c>
      <c r="L14" s="3">
        <v>5185533</v>
      </c>
      <c r="M14" s="3">
        <v>5524631</v>
      </c>
      <c r="N14" s="3">
        <v>5967550</v>
      </c>
      <c r="O14" s="3">
        <v>6701679</v>
      </c>
      <c r="P14" s="3">
        <v>6879971</v>
      </c>
    </row>
    <row r="15" spans="1:16" x14ac:dyDescent="0.25">
      <c r="B15" t="s">
        <v>12</v>
      </c>
      <c r="E15" s="3">
        <v>2888384</v>
      </c>
      <c r="F15" s="3">
        <v>5303688</v>
      </c>
      <c r="G15" s="3">
        <v>6171265</v>
      </c>
      <c r="H15" s="3">
        <v>2323893</v>
      </c>
      <c r="I15" s="3">
        <v>3760747</v>
      </c>
      <c r="J15" s="3">
        <v>4867383</v>
      </c>
      <c r="K15" s="3">
        <v>5668902</v>
      </c>
      <c r="L15" s="3">
        <v>4049980</v>
      </c>
      <c r="M15" s="3">
        <v>3747071</v>
      </c>
      <c r="N15" s="3">
        <v>6868668</v>
      </c>
      <c r="O15" s="3">
        <v>11133409</v>
      </c>
      <c r="P15" s="3">
        <v>2543927</v>
      </c>
    </row>
    <row r="16" spans="1:16" x14ac:dyDescent="0.25">
      <c r="B16" t="s">
        <v>13</v>
      </c>
      <c r="E16" s="3">
        <v>534455</v>
      </c>
      <c r="F16" s="3">
        <v>530295</v>
      </c>
      <c r="G16" s="3">
        <v>552260</v>
      </c>
      <c r="H16" s="3">
        <v>556575</v>
      </c>
      <c r="I16" s="3">
        <v>587791</v>
      </c>
      <c r="J16" s="3">
        <v>623509</v>
      </c>
      <c r="K16" s="3">
        <v>554607</v>
      </c>
      <c r="L16" s="3">
        <v>779801</v>
      </c>
      <c r="M16" s="3">
        <v>803985</v>
      </c>
      <c r="N16" s="3">
        <v>977633</v>
      </c>
      <c r="O16" s="3">
        <v>920083</v>
      </c>
      <c r="P16" s="3">
        <v>966199</v>
      </c>
    </row>
    <row r="17" spans="1:16" x14ac:dyDescent="0.25">
      <c r="B17" t="s">
        <v>14</v>
      </c>
      <c r="E17" s="3">
        <v>3515027</v>
      </c>
      <c r="F17" s="3">
        <v>264013</v>
      </c>
      <c r="G17" s="3">
        <v>13425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/>
      <c r="N17" s="3"/>
    </row>
    <row r="18" spans="1:16" x14ac:dyDescent="0.25">
      <c r="B18" t="s">
        <v>15</v>
      </c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6" x14ac:dyDescent="0.25">
      <c r="B19" t="s">
        <v>16</v>
      </c>
      <c r="E19" s="3">
        <v>689520</v>
      </c>
      <c r="F19" s="3">
        <v>1235000</v>
      </c>
      <c r="G19" s="3">
        <v>1405000</v>
      </c>
      <c r="H19" s="3">
        <v>1495000</v>
      </c>
      <c r="I19" s="3">
        <v>1050000</v>
      </c>
      <c r="J19" s="3">
        <v>1765000</v>
      </c>
      <c r="K19" s="3">
        <v>1875000</v>
      </c>
      <c r="L19" s="3">
        <v>7710000</v>
      </c>
      <c r="M19" s="3">
        <v>1180000</v>
      </c>
      <c r="N19" s="3">
        <v>1210000</v>
      </c>
      <c r="O19" s="3">
        <v>1245000</v>
      </c>
      <c r="P19" s="3">
        <v>1290000</v>
      </c>
    </row>
    <row r="20" spans="1:16" x14ac:dyDescent="0.25">
      <c r="B20" t="s">
        <v>17</v>
      </c>
      <c r="E20" s="3">
        <v>1538227</v>
      </c>
      <c r="F20" s="3">
        <v>1032575</v>
      </c>
      <c r="G20" s="3">
        <v>759220</v>
      </c>
      <c r="H20" s="3">
        <v>673669</v>
      </c>
      <c r="I20" s="3">
        <v>577906</v>
      </c>
      <c r="J20" s="3">
        <v>782639</v>
      </c>
      <c r="K20" s="3">
        <v>521778</v>
      </c>
      <c r="L20" s="3">
        <v>469755</v>
      </c>
      <c r="M20" s="3">
        <v>336650</v>
      </c>
      <c r="N20" s="3">
        <v>308275</v>
      </c>
      <c r="O20" s="3">
        <v>274575</v>
      </c>
      <c r="P20" s="3">
        <v>238100</v>
      </c>
    </row>
    <row r="21" spans="1:16" x14ac:dyDescent="0.25">
      <c r="B21" t="s">
        <v>43</v>
      </c>
      <c r="E21" s="3">
        <v>0</v>
      </c>
      <c r="F21" s="3">
        <v>135000</v>
      </c>
      <c r="G21" s="3"/>
      <c r="H21" s="3"/>
      <c r="I21" s="3"/>
      <c r="J21" s="3"/>
      <c r="K21" s="3"/>
      <c r="L21" s="3"/>
      <c r="M21" s="3"/>
      <c r="N21" s="3"/>
    </row>
    <row r="22" spans="1:16" x14ac:dyDescent="0.25">
      <c r="D22" s="1" t="s">
        <v>19</v>
      </c>
      <c r="E22" s="3">
        <f>SUM(E13:E21)</f>
        <v>16147588</v>
      </c>
      <c r="F22" s="3">
        <f t="shared" ref="F22:O22" si="1">SUM(F13:F21)</f>
        <v>15247269</v>
      </c>
      <c r="G22" s="3">
        <f t="shared" si="1"/>
        <v>15883655</v>
      </c>
      <c r="H22" s="3">
        <f t="shared" si="1"/>
        <v>11691020</v>
      </c>
      <c r="I22" s="3">
        <f t="shared" si="1"/>
        <v>12743749</v>
      </c>
      <c r="J22" s="3">
        <f t="shared" si="1"/>
        <v>16111993</v>
      </c>
      <c r="K22" s="3">
        <f t="shared" si="1"/>
        <v>17002831</v>
      </c>
      <c r="L22" s="3">
        <f t="shared" si="1"/>
        <v>21750929</v>
      </c>
      <c r="M22" s="3">
        <f t="shared" si="1"/>
        <v>24042466</v>
      </c>
      <c r="N22" s="3">
        <f t="shared" si="1"/>
        <v>20011865</v>
      </c>
      <c r="O22" s="3">
        <f>SUM(O13:O21)</f>
        <v>24538000</v>
      </c>
      <c r="P22" s="3">
        <f>SUM(P13:P21)</f>
        <v>17488832</v>
      </c>
    </row>
    <row r="23" spans="1:16" x14ac:dyDescent="0.25">
      <c r="D23" s="1" t="s">
        <v>20</v>
      </c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6" x14ac:dyDescent="0.25">
      <c r="D24" s="1" t="s">
        <v>21</v>
      </c>
      <c r="E24" s="3">
        <f>E10-E22</f>
        <v>-2742186</v>
      </c>
      <c r="F24" s="3">
        <f t="shared" ref="F24:O24" si="2">F10-F22</f>
        <v>-1663123</v>
      </c>
      <c r="G24" s="3">
        <f t="shared" si="2"/>
        <v>-1990620</v>
      </c>
      <c r="H24" s="3">
        <f t="shared" si="2"/>
        <v>1742491</v>
      </c>
      <c r="I24" s="3">
        <f t="shared" si="2"/>
        <v>1846316</v>
      </c>
      <c r="J24" s="3">
        <f t="shared" si="2"/>
        <v>487621</v>
      </c>
      <c r="K24" s="3">
        <f t="shared" si="2"/>
        <v>-561429</v>
      </c>
      <c r="L24" s="3">
        <f t="shared" si="2"/>
        <v>-3082469</v>
      </c>
      <c r="M24" s="3">
        <f t="shared" si="2"/>
        <v>-4913821</v>
      </c>
      <c r="N24" s="3">
        <f t="shared" si="2"/>
        <v>557371</v>
      </c>
      <c r="O24" s="3">
        <f t="shared" si="2"/>
        <v>-2789408</v>
      </c>
      <c r="P24" s="2">
        <f>P10-P22</f>
        <v>164852</v>
      </c>
    </row>
    <row r="27" spans="1:16" x14ac:dyDescent="0.25">
      <c r="B27" t="s">
        <v>24</v>
      </c>
      <c r="E27" s="4">
        <v>7700</v>
      </c>
      <c r="F27" s="4">
        <v>7785</v>
      </c>
      <c r="G27" s="4">
        <v>7862</v>
      </c>
      <c r="H27" s="4">
        <v>7901</v>
      </c>
      <c r="I27" s="4">
        <v>7898</v>
      </c>
      <c r="J27" s="4">
        <v>7928</v>
      </c>
      <c r="K27" s="4">
        <v>7929</v>
      </c>
      <c r="L27" s="4">
        <v>7970</v>
      </c>
      <c r="M27" s="4">
        <v>7992</v>
      </c>
      <c r="N27" s="4">
        <v>8017</v>
      </c>
      <c r="O27" s="4">
        <v>7921</v>
      </c>
      <c r="P27" s="4">
        <v>7945</v>
      </c>
    </row>
    <row r="28" spans="1:16" x14ac:dyDescent="0.25">
      <c r="E28" s="4"/>
      <c r="F28" s="4"/>
      <c r="G28" s="4"/>
      <c r="H28" s="4"/>
      <c r="I28" s="4"/>
      <c r="J28" s="4"/>
      <c r="K28" s="4"/>
      <c r="L28" s="4"/>
      <c r="M28" s="4"/>
      <c r="N28" s="4"/>
    </row>
    <row r="29" spans="1:16" x14ac:dyDescent="0.25">
      <c r="A29" t="s">
        <v>26</v>
      </c>
      <c r="E29" s="4"/>
      <c r="F29" s="4"/>
      <c r="G29" s="4"/>
      <c r="H29" s="4"/>
      <c r="I29" s="4"/>
      <c r="J29" s="4"/>
      <c r="K29" s="4"/>
      <c r="L29" s="4"/>
      <c r="M29" s="4"/>
      <c r="N29" s="4"/>
    </row>
    <row r="30" spans="1:16" x14ac:dyDescent="0.25">
      <c r="B30" t="s">
        <v>2</v>
      </c>
      <c r="E30" s="2">
        <f>E3/E$27</f>
        <v>1214.9185714285713</v>
      </c>
      <c r="F30" s="2">
        <f t="shared" ref="F30:N30" si="3">F3/F$27</f>
        <v>1232.6786127167629</v>
      </c>
      <c r="G30" s="2">
        <f t="shared" si="3"/>
        <v>1254.3682269142712</v>
      </c>
      <c r="H30" s="2">
        <f t="shared" si="3"/>
        <v>1314.9476015694215</v>
      </c>
      <c r="I30" s="2">
        <f t="shared" si="3"/>
        <v>1393.6976449734109</v>
      </c>
      <c r="J30" s="2">
        <f t="shared" si="3"/>
        <v>1750.6068365287588</v>
      </c>
      <c r="K30" s="2">
        <f t="shared" si="3"/>
        <v>1685.9586328666919</v>
      </c>
      <c r="L30" s="2">
        <f t="shared" si="3"/>
        <v>1655.6416562107904</v>
      </c>
      <c r="M30" s="2">
        <f t="shared" si="3"/>
        <v>1827.0342842842842</v>
      </c>
      <c r="N30" s="2">
        <f t="shared" si="3"/>
        <v>1820.5966072096794</v>
      </c>
      <c r="O30" s="2">
        <f>O3/O$27</f>
        <v>1838.772882211842</v>
      </c>
      <c r="P30" s="2">
        <f>P3/P$27</f>
        <v>1474.8887350534928</v>
      </c>
    </row>
    <row r="31" spans="1:16" x14ac:dyDescent="0.25">
      <c r="B31" t="s">
        <v>3</v>
      </c>
      <c r="E31" s="2">
        <f t="shared" ref="E31:N31" si="4">E4/E$27</f>
        <v>12.896233766233767</v>
      </c>
      <c r="F31" s="2">
        <f t="shared" si="4"/>
        <v>16.843802183686577</v>
      </c>
      <c r="G31" s="2">
        <f t="shared" si="4"/>
        <v>16.976723480030525</v>
      </c>
      <c r="H31" s="2">
        <f t="shared" si="4"/>
        <v>16.640045563852677</v>
      </c>
      <c r="I31" s="2">
        <f t="shared" si="4"/>
        <v>21.785895163332491</v>
      </c>
      <c r="J31" s="2">
        <f t="shared" si="4"/>
        <v>25.662714429868821</v>
      </c>
      <c r="K31" s="2">
        <f t="shared" si="4"/>
        <v>22.815991928364234</v>
      </c>
      <c r="L31" s="2">
        <f t="shared" si="4"/>
        <v>15.880050188205772</v>
      </c>
      <c r="M31" s="2">
        <f t="shared" si="4"/>
        <v>14.608108108108109</v>
      </c>
      <c r="N31" s="2">
        <f t="shared" si="4"/>
        <v>14.511912186603467</v>
      </c>
      <c r="O31" s="2">
        <f t="shared" ref="O31:P31" si="5">O4/O$27</f>
        <v>19.869965913394772</v>
      </c>
      <c r="P31" s="2">
        <f t="shared" si="5"/>
        <v>96.29389553178099</v>
      </c>
    </row>
    <row r="32" spans="1:16" x14ac:dyDescent="0.25">
      <c r="B32" t="s">
        <v>4</v>
      </c>
      <c r="E32" s="2">
        <f t="shared" ref="E32:N32" si="6">E5/E$27</f>
        <v>43.301688311688309</v>
      </c>
      <c r="F32" s="2">
        <f t="shared" si="6"/>
        <v>27.308028259473346</v>
      </c>
      <c r="G32" s="2">
        <f t="shared" si="6"/>
        <v>34.668277791910455</v>
      </c>
      <c r="H32" s="2">
        <f t="shared" si="6"/>
        <v>45.950892292114922</v>
      </c>
      <c r="I32" s="2">
        <f t="shared" si="6"/>
        <v>64.550139275766014</v>
      </c>
      <c r="J32" s="2">
        <f t="shared" si="6"/>
        <v>50.084510595358225</v>
      </c>
      <c r="K32" s="2">
        <f t="shared" si="6"/>
        <v>32.692395005675365</v>
      </c>
      <c r="L32" s="2">
        <f t="shared" si="6"/>
        <v>29.968130489335007</v>
      </c>
      <c r="M32" s="2">
        <f t="shared" si="6"/>
        <v>155.19732232232232</v>
      </c>
      <c r="N32" s="2">
        <f t="shared" si="6"/>
        <v>15.333915429711862</v>
      </c>
      <c r="O32" s="2">
        <f t="shared" ref="O32:P32" si="7">O5/O$27</f>
        <v>52.78702184067668</v>
      </c>
      <c r="P32" s="2">
        <f t="shared" si="7"/>
        <v>69.727627438640653</v>
      </c>
    </row>
    <row r="33" spans="1:16" x14ac:dyDescent="0.25">
      <c r="B33" t="s">
        <v>5</v>
      </c>
      <c r="E33" s="2">
        <f t="shared" ref="E33:N33" si="8">E6/E$27</f>
        <v>299.45883116883118</v>
      </c>
      <c r="F33" s="2">
        <f t="shared" si="8"/>
        <v>380.09621066152857</v>
      </c>
      <c r="G33" s="2">
        <f t="shared" si="8"/>
        <v>349.55939964385652</v>
      </c>
      <c r="H33" s="2">
        <f t="shared" si="8"/>
        <v>164.51677002911023</v>
      </c>
      <c r="I33" s="2">
        <f t="shared" si="8"/>
        <v>117.52519625221575</v>
      </c>
      <c r="J33" s="2">
        <f t="shared" si="8"/>
        <v>114.52081231079717</v>
      </c>
      <c r="K33" s="2">
        <f t="shared" si="8"/>
        <v>127.08538277210241</v>
      </c>
      <c r="L33" s="2">
        <f t="shared" si="8"/>
        <v>132.36637390213301</v>
      </c>
      <c r="M33" s="2">
        <f t="shared" si="8"/>
        <v>147.1483983983984</v>
      </c>
      <c r="N33" s="2">
        <f t="shared" si="8"/>
        <v>98.44779842833978</v>
      </c>
      <c r="O33" s="2">
        <f t="shared" ref="O33:P33" si="9">O6/O$27</f>
        <v>111.63741951773765</v>
      </c>
      <c r="P33" s="2">
        <f t="shared" si="9"/>
        <v>106.58741346758968</v>
      </c>
    </row>
    <row r="34" spans="1:16" x14ac:dyDescent="0.25">
      <c r="B34" t="s">
        <v>6</v>
      </c>
      <c r="E34" s="2">
        <f t="shared" ref="E34:N34" si="10">E7/E$27</f>
        <v>2.6563636363636363</v>
      </c>
      <c r="F34" s="2">
        <f t="shared" si="10"/>
        <v>2.210918432883751</v>
      </c>
      <c r="G34" s="2">
        <f t="shared" si="10"/>
        <v>1.8106079877893666</v>
      </c>
      <c r="H34" s="2">
        <f t="shared" si="10"/>
        <v>0.63802050373370456</v>
      </c>
      <c r="I34" s="2">
        <f t="shared" si="10"/>
        <v>1.5859711319321348</v>
      </c>
      <c r="J34" s="2">
        <f t="shared" si="10"/>
        <v>7.9537083753784055</v>
      </c>
      <c r="K34" s="2">
        <f t="shared" si="10"/>
        <v>19.553411527304831</v>
      </c>
      <c r="L34" s="2">
        <f t="shared" si="10"/>
        <v>51.305144291091594</v>
      </c>
      <c r="M34" s="2">
        <f t="shared" si="10"/>
        <v>59.575950950950954</v>
      </c>
      <c r="N34" s="2">
        <f t="shared" si="10"/>
        <v>22.096170637395534</v>
      </c>
      <c r="O34" s="2">
        <f t="shared" ref="O34:P34" si="11">O7/O$27</f>
        <v>1.2237091276353995</v>
      </c>
      <c r="P34" s="2">
        <f t="shared" si="11"/>
        <v>15.522089364380113</v>
      </c>
    </row>
    <row r="35" spans="1:16" x14ac:dyDescent="0.25">
      <c r="B35" t="s">
        <v>7</v>
      </c>
      <c r="E35" s="2">
        <f t="shared" ref="E35:N35" si="12">E8/E$27</f>
        <v>145.30155844155846</v>
      </c>
      <c r="F35" s="2">
        <f t="shared" si="12"/>
        <v>78.264097623635195</v>
      </c>
      <c r="G35" s="2">
        <f t="shared" si="12"/>
        <v>95.413762401424577</v>
      </c>
      <c r="H35" s="2">
        <f t="shared" si="12"/>
        <v>134.61941526389066</v>
      </c>
      <c r="I35" s="2">
        <f t="shared" si="12"/>
        <v>240.21689035198784</v>
      </c>
      <c r="J35" s="2">
        <f t="shared" si="12"/>
        <v>123.67696770938446</v>
      </c>
      <c r="K35" s="2">
        <f t="shared" si="12"/>
        <v>165.71913229915501</v>
      </c>
      <c r="L35" s="2">
        <f t="shared" si="12"/>
        <v>445.79585947302382</v>
      </c>
      <c r="M35" s="2">
        <f t="shared" si="12"/>
        <v>179.37374874874874</v>
      </c>
      <c r="N35" s="2">
        <f t="shared" si="12"/>
        <v>549.90382936260448</v>
      </c>
      <c r="O35" s="2">
        <f t="shared" ref="O35:P35" si="13">O8/O$27</f>
        <v>648.54197702310319</v>
      </c>
      <c r="P35" s="2">
        <f t="shared" si="13"/>
        <v>446.60339836375078</v>
      </c>
    </row>
    <row r="36" spans="1:16" x14ac:dyDescent="0.25">
      <c r="B36" t="s">
        <v>8</v>
      </c>
      <c r="E36" s="2">
        <f t="shared" ref="E36:N36" si="14">E9/E$27</f>
        <v>22.428051948051948</v>
      </c>
      <c r="F36" s="2">
        <f t="shared" si="14"/>
        <v>7.5111111111111111</v>
      </c>
      <c r="G36" s="2">
        <f t="shared" si="14"/>
        <v>14.315059781226152</v>
      </c>
      <c r="H36" s="2">
        <f t="shared" si="14"/>
        <v>22.916466270092393</v>
      </c>
      <c r="I36" s="2">
        <f t="shared" si="14"/>
        <v>7.9496074955684985</v>
      </c>
      <c r="J36" s="2">
        <f t="shared" si="14"/>
        <v>21.290363269424823</v>
      </c>
      <c r="K36" s="2">
        <f t="shared" si="14"/>
        <v>19.753310631857737</v>
      </c>
      <c r="L36" s="2">
        <f t="shared" si="14"/>
        <v>11.384065244667504</v>
      </c>
      <c r="M36" s="2">
        <f t="shared" si="14"/>
        <v>10.536286286286286</v>
      </c>
      <c r="N36" s="2">
        <f t="shared" si="14"/>
        <v>44.812149182986154</v>
      </c>
      <c r="O36" s="2">
        <f t="shared" ref="O36:P36" si="15">O9/O$27</f>
        <v>72.854690064385807</v>
      </c>
      <c r="P36" s="2">
        <f t="shared" si="15"/>
        <v>12.363499056010069</v>
      </c>
    </row>
    <row r="37" spans="1:16" x14ac:dyDescent="0.25">
      <c r="D37" s="1" t="s">
        <v>25</v>
      </c>
      <c r="E37" s="2">
        <f>SUM(E30:E36)</f>
        <v>1740.9612987012988</v>
      </c>
      <c r="F37" s="2">
        <f t="shared" ref="F37:N37" si="16">SUM(F30:F36)</f>
        <v>1744.9127809890817</v>
      </c>
      <c r="G37" s="2">
        <f t="shared" si="16"/>
        <v>1767.1120580005088</v>
      </c>
      <c r="H37" s="2">
        <f t="shared" si="16"/>
        <v>1700.2292114922161</v>
      </c>
      <c r="I37" s="2">
        <f t="shared" si="16"/>
        <v>1847.3113446442135</v>
      </c>
      <c r="J37" s="2">
        <f t="shared" si="16"/>
        <v>2093.7959132189708</v>
      </c>
      <c r="K37" s="2">
        <f t="shared" si="16"/>
        <v>2073.5782570311512</v>
      </c>
      <c r="L37" s="2">
        <f t="shared" si="16"/>
        <v>2342.3412797992473</v>
      </c>
      <c r="M37" s="2">
        <f t="shared" si="16"/>
        <v>2393.474099099099</v>
      </c>
      <c r="N37" s="2">
        <f t="shared" si="16"/>
        <v>2565.7023824373209</v>
      </c>
      <c r="O37" s="2">
        <f t="shared" ref="O37" si="17">SUM(O30:O36)</f>
        <v>2745.6876656987756</v>
      </c>
      <c r="P37" s="2">
        <f t="shared" ref="P37" si="18">P10/P$27</f>
        <v>2221.9866582756449</v>
      </c>
    </row>
    <row r="38" spans="1:16" x14ac:dyDescent="0.25">
      <c r="D38" s="1"/>
      <c r="E38" s="4"/>
      <c r="F38" s="4"/>
      <c r="G38" s="4"/>
      <c r="H38" s="4"/>
      <c r="I38" s="4"/>
      <c r="J38" s="4"/>
      <c r="K38" s="4"/>
      <c r="L38" s="4"/>
      <c r="M38" s="4"/>
      <c r="N38" s="4"/>
    </row>
    <row r="39" spans="1:16" x14ac:dyDescent="0.25">
      <c r="A39" t="s">
        <v>9</v>
      </c>
      <c r="E39" s="4"/>
      <c r="F39" s="4"/>
      <c r="G39" s="4"/>
      <c r="H39" s="4"/>
      <c r="I39" s="4"/>
      <c r="J39" s="4"/>
      <c r="K39" s="4"/>
      <c r="L39" s="4"/>
      <c r="M39" s="4"/>
      <c r="N39" s="4"/>
    </row>
    <row r="40" spans="1:16" x14ac:dyDescent="0.25">
      <c r="B40" t="s">
        <v>10</v>
      </c>
      <c r="E40" s="2">
        <f>E13/E$27</f>
        <v>231.08948051948053</v>
      </c>
      <c r="F40" s="2">
        <f t="shared" ref="F40:N40" si="19">F13/F$27</f>
        <v>227.5615928066795</v>
      </c>
      <c r="G40" s="2">
        <f t="shared" si="19"/>
        <v>217.75260747901297</v>
      </c>
      <c r="H40" s="2">
        <f t="shared" si="19"/>
        <v>223.4557650930262</v>
      </c>
      <c r="I40" s="2">
        <f t="shared" si="19"/>
        <v>241.96188908584452</v>
      </c>
      <c r="J40" s="2">
        <f t="shared" si="19"/>
        <v>443.13824419778001</v>
      </c>
      <c r="K40" s="2">
        <f t="shared" si="19"/>
        <v>448.14982973893302</v>
      </c>
      <c r="L40" s="2">
        <f t="shared" si="19"/>
        <v>446.15558343789212</v>
      </c>
      <c r="M40" s="2">
        <f t="shared" si="19"/>
        <v>1557.823948948949</v>
      </c>
      <c r="N40" s="2">
        <f t="shared" si="19"/>
        <v>583.72695522015715</v>
      </c>
      <c r="O40" s="2">
        <f t="shared" ref="O40:P40" si="20">O13/O$27</f>
        <v>538.22168918065904</v>
      </c>
      <c r="P40" s="2">
        <f t="shared" si="20"/>
        <v>701.14977973568284</v>
      </c>
    </row>
    <row r="41" spans="1:16" x14ac:dyDescent="0.25">
      <c r="B41" t="s">
        <v>11</v>
      </c>
      <c r="E41" s="2">
        <f t="shared" ref="E41:N44" si="21">E14/E$27</f>
        <v>675.6605194805195</v>
      </c>
      <c r="F41" s="2">
        <f t="shared" si="21"/>
        <v>639.06628131021193</v>
      </c>
      <c r="G41" s="2">
        <f t="shared" si="21"/>
        <v>670.37827524802844</v>
      </c>
      <c r="H41" s="2">
        <f t="shared" si="21"/>
        <v>617.18250854322241</v>
      </c>
      <c r="I41" s="2">
        <f t="shared" si="21"/>
        <v>614.87591795391234</v>
      </c>
      <c r="J41" s="2">
        <f t="shared" si="21"/>
        <v>575.2096367305752</v>
      </c>
      <c r="K41" s="2">
        <f t="shared" si="21"/>
        <v>609.05082608147302</v>
      </c>
      <c r="L41" s="2">
        <f t="shared" si="21"/>
        <v>650.63149309912171</v>
      </c>
      <c r="M41" s="2">
        <f t="shared" si="21"/>
        <v>691.27014514514519</v>
      </c>
      <c r="N41" s="2">
        <f t="shared" si="21"/>
        <v>744.36198079081953</v>
      </c>
      <c r="O41" s="2">
        <f t="shared" ref="O41:P41" si="22">O14/O$27</f>
        <v>846.0647645499306</v>
      </c>
      <c r="P41" s="2">
        <f t="shared" si="22"/>
        <v>865.9497797356828</v>
      </c>
    </row>
    <row r="42" spans="1:16" x14ac:dyDescent="0.25">
      <c r="B42" t="s">
        <v>12</v>
      </c>
      <c r="E42" s="2">
        <f t="shared" si="21"/>
        <v>375.11480519480517</v>
      </c>
      <c r="F42" s="2">
        <f t="shared" si="21"/>
        <v>681.27013487475915</v>
      </c>
      <c r="G42" s="2">
        <f t="shared" si="21"/>
        <v>784.94848639023144</v>
      </c>
      <c r="H42" s="2">
        <f t="shared" si="21"/>
        <v>294.12643969117835</v>
      </c>
      <c r="I42" s="2">
        <f t="shared" si="21"/>
        <v>476.16447201823246</v>
      </c>
      <c r="J42" s="2">
        <f t="shared" si="21"/>
        <v>613.94841069626636</v>
      </c>
      <c r="K42" s="2">
        <f t="shared" si="21"/>
        <v>714.95800227014752</v>
      </c>
      <c r="L42" s="2">
        <f t="shared" si="21"/>
        <v>508.15307402760351</v>
      </c>
      <c r="M42" s="2">
        <f t="shared" si="21"/>
        <v>468.85272772772771</v>
      </c>
      <c r="N42" s="2">
        <f t="shared" si="21"/>
        <v>856.76287888237493</v>
      </c>
      <c r="O42" s="2">
        <f t="shared" ref="O42:P42" si="23">O15/O$27</f>
        <v>1405.5559904052518</v>
      </c>
      <c r="P42" s="2">
        <f t="shared" si="23"/>
        <v>320.1921963499056</v>
      </c>
    </row>
    <row r="43" spans="1:16" x14ac:dyDescent="0.25">
      <c r="B43" t="s">
        <v>13</v>
      </c>
      <c r="E43" s="2">
        <f t="shared" si="21"/>
        <v>69.409740259740261</v>
      </c>
      <c r="F43" s="2">
        <f t="shared" si="21"/>
        <v>68.117533718689785</v>
      </c>
      <c r="G43" s="2">
        <f t="shared" si="21"/>
        <v>70.244212668532185</v>
      </c>
      <c r="H43" s="2">
        <f t="shared" si="21"/>
        <v>70.443614732312369</v>
      </c>
      <c r="I43" s="2">
        <f t="shared" si="21"/>
        <v>74.422765257027095</v>
      </c>
      <c r="J43" s="2">
        <f t="shared" si="21"/>
        <v>78.646442986881937</v>
      </c>
      <c r="K43" s="2">
        <f t="shared" si="21"/>
        <v>69.946651532349605</v>
      </c>
      <c r="L43" s="2">
        <f t="shared" si="21"/>
        <v>97.842032622333747</v>
      </c>
      <c r="M43" s="2">
        <f t="shared" si="21"/>
        <v>100.59872372372372</v>
      </c>
      <c r="N43" s="2">
        <f t="shared" si="21"/>
        <v>121.94499189222901</v>
      </c>
      <c r="O43" s="2">
        <f t="shared" ref="O43:P43" si="24">O16/O$27</f>
        <v>116.15742961747254</v>
      </c>
      <c r="P43" s="2">
        <f t="shared" si="24"/>
        <v>121.61095028319698</v>
      </c>
    </row>
    <row r="44" spans="1:16" x14ac:dyDescent="0.25">
      <c r="B44" t="s">
        <v>14</v>
      </c>
      <c r="E44" s="2">
        <f t="shared" si="21"/>
        <v>456.49701298701297</v>
      </c>
      <c r="F44" s="2">
        <f t="shared" si="21"/>
        <v>33.913037893384711</v>
      </c>
      <c r="G44" s="2">
        <f t="shared" si="21"/>
        <v>1.7075807682523532</v>
      </c>
      <c r="H44" s="2">
        <f t="shared" si="21"/>
        <v>0</v>
      </c>
      <c r="I44" s="2">
        <f t="shared" si="21"/>
        <v>0</v>
      </c>
      <c r="J44" s="2">
        <f t="shared" si="21"/>
        <v>0</v>
      </c>
      <c r="K44" s="2">
        <f t="shared" si="21"/>
        <v>0</v>
      </c>
      <c r="L44" s="2">
        <f t="shared" si="21"/>
        <v>0</v>
      </c>
      <c r="M44" s="2">
        <f t="shared" si="21"/>
        <v>0</v>
      </c>
      <c r="N44" s="2">
        <f t="shared" si="21"/>
        <v>0</v>
      </c>
      <c r="O44" s="2">
        <f t="shared" ref="O44:P44" si="25">O17/O$27</f>
        <v>0</v>
      </c>
      <c r="P44" s="2">
        <f t="shared" si="25"/>
        <v>0</v>
      </c>
    </row>
    <row r="45" spans="1:16" x14ac:dyDescent="0.25">
      <c r="B45" t="s">
        <v>15</v>
      </c>
      <c r="E45" s="2">
        <f>(SUM(E19:E21)/E$27)</f>
        <v>289.31779220779219</v>
      </c>
      <c r="F45" s="2">
        <f t="shared" ref="F45:N45" si="26">(SUM(F19:F21)/F$27)</f>
        <v>308.61592806679511</v>
      </c>
      <c r="G45" s="2">
        <f t="shared" si="26"/>
        <v>275.27601119308065</v>
      </c>
      <c r="H45" s="2">
        <f t="shared" si="26"/>
        <v>274.48031894696874</v>
      </c>
      <c r="I45" s="2">
        <f t="shared" si="26"/>
        <v>206.11623195745759</v>
      </c>
      <c r="J45" s="2">
        <f t="shared" si="26"/>
        <v>321.34699798183652</v>
      </c>
      <c r="K45" s="2">
        <f t="shared" si="26"/>
        <v>302.27998486568293</v>
      </c>
      <c r="L45" s="2">
        <f t="shared" si="26"/>
        <v>1026.3180677540779</v>
      </c>
      <c r="M45" s="2">
        <f t="shared" si="26"/>
        <v>189.77102102102103</v>
      </c>
      <c r="N45" s="2">
        <f t="shared" si="26"/>
        <v>189.38193838094051</v>
      </c>
      <c r="O45" s="2">
        <f>(SUM(O19:O21)/O$27)</f>
        <v>191.84130791566722</v>
      </c>
      <c r="P45" s="2">
        <f>(SUM(P19:P21)/P$27)</f>
        <v>192.33480176211455</v>
      </c>
    </row>
    <row r="46" spans="1:16" x14ac:dyDescent="0.25">
      <c r="D46" s="1" t="s">
        <v>19</v>
      </c>
      <c r="E46" s="2">
        <f>SUM(E40:E45)</f>
        <v>2097.0893506493508</v>
      </c>
      <c r="F46" s="2">
        <f t="shared" ref="F46:N46" si="27">SUM(F40:F45)</f>
        <v>1958.5445086705201</v>
      </c>
      <c r="G46" s="2">
        <f t="shared" si="27"/>
        <v>2020.307173747138</v>
      </c>
      <c r="H46" s="2">
        <f t="shared" si="27"/>
        <v>1479.6886470067082</v>
      </c>
      <c r="I46" s="2">
        <f t="shared" si="27"/>
        <v>1613.5412762724739</v>
      </c>
      <c r="J46" s="2">
        <f t="shared" si="27"/>
        <v>2032.28973259334</v>
      </c>
      <c r="K46" s="2">
        <f t="shared" si="27"/>
        <v>2144.3852944885862</v>
      </c>
      <c r="L46" s="2">
        <f t="shared" si="27"/>
        <v>2729.1002509410291</v>
      </c>
      <c r="M46" s="2">
        <f t="shared" si="27"/>
        <v>3008.3165665665665</v>
      </c>
      <c r="N46" s="2">
        <f t="shared" si="27"/>
        <v>2496.1787451665214</v>
      </c>
      <c r="O46" s="2">
        <f t="shared" ref="O46" si="28">SUM(O40:O45)</f>
        <v>3097.8411816689809</v>
      </c>
      <c r="P46" s="2">
        <f t="shared" ref="P46" si="29">P19/P$27</f>
        <v>162.36626809314035</v>
      </c>
    </row>
    <row r="47" spans="1:16" x14ac:dyDescent="0.25">
      <c r="D47" s="1"/>
    </row>
    <row r="48" spans="1:16" x14ac:dyDescent="0.25">
      <c r="A48" t="s">
        <v>32</v>
      </c>
    </row>
    <row r="49" spans="1:1" x14ac:dyDescent="0.25">
      <c r="A49" t="s">
        <v>33</v>
      </c>
    </row>
  </sheetData>
  <mergeCells count="1">
    <mergeCell ref="E1:N1"/>
  </mergeCell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3AEF3-3135-4C6C-91F6-681D3C66A74B}">
  <dimension ref="A1:M6"/>
  <sheetViews>
    <sheetView topLeftCell="A4" workbookViewId="0">
      <selection activeCell="M6" sqref="M6"/>
    </sheetView>
  </sheetViews>
  <sheetFormatPr defaultRowHeight="15" x14ac:dyDescent="0.25"/>
  <cols>
    <col min="1" max="1" width="12.5703125" bestFit="1" customWidth="1"/>
    <col min="2" max="8" width="9.5703125" bestFit="1" customWidth="1"/>
    <col min="9" max="13" width="10" bestFit="1" customWidth="1"/>
  </cols>
  <sheetData>
    <row r="1" spans="1:13" x14ac:dyDescent="0.25">
      <c r="A1" t="s">
        <v>27</v>
      </c>
      <c r="B1">
        <v>2011</v>
      </c>
      <c r="C1">
        <v>2012</v>
      </c>
      <c r="D1">
        <v>2013</v>
      </c>
      <c r="E1">
        <v>2014</v>
      </c>
      <c r="F1">
        <v>2015</v>
      </c>
      <c r="G1">
        <v>2016</v>
      </c>
      <c r="H1">
        <v>2017</v>
      </c>
      <c r="I1">
        <v>2018</v>
      </c>
      <c r="J1">
        <v>2019</v>
      </c>
      <c r="K1">
        <v>2020</v>
      </c>
      <c r="L1">
        <v>2021</v>
      </c>
      <c r="M1">
        <v>2022</v>
      </c>
    </row>
    <row r="2" spans="1:13" x14ac:dyDescent="0.25">
      <c r="A2" t="s">
        <v>28</v>
      </c>
      <c r="B2" s="5">
        <v>0.48159999999999997</v>
      </c>
      <c r="C2" s="5">
        <v>0.46259</v>
      </c>
      <c r="D2" s="5">
        <v>0.48565999999999998</v>
      </c>
      <c r="E2" s="5">
        <v>0.49414999999999998</v>
      </c>
      <c r="F2" s="5">
        <v>0.58252000000000004</v>
      </c>
      <c r="G2" s="5">
        <v>0.52634999999999998</v>
      </c>
      <c r="H2" s="5">
        <v>0.53147999999999995</v>
      </c>
      <c r="I2" s="5">
        <v>0.53058000000000005</v>
      </c>
      <c r="J2" s="5">
        <v>0.61639999999999995</v>
      </c>
      <c r="K2" s="5">
        <v>0.60611999999999999</v>
      </c>
      <c r="L2" s="5">
        <v>0.59139399999999998</v>
      </c>
      <c r="M2" s="5">
        <v>0.61094000000000004</v>
      </c>
    </row>
    <row r="3" spans="1:13" x14ac:dyDescent="0.25">
      <c r="A3" t="s">
        <v>15</v>
      </c>
      <c r="B3" s="5">
        <v>0.26090999999999998</v>
      </c>
      <c r="C3" s="5">
        <v>0.27990999999999999</v>
      </c>
      <c r="D3" s="5">
        <v>0.25684000000000001</v>
      </c>
      <c r="E3" s="5">
        <v>0.24834999999999999</v>
      </c>
      <c r="F3" s="5">
        <v>0.15998000000000001</v>
      </c>
      <c r="G3" s="5">
        <v>0.21615000000000001</v>
      </c>
      <c r="H3" s="5">
        <v>0.21102000000000001</v>
      </c>
      <c r="I3" s="5">
        <v>0.21192</v>
      </c>
      <c r="J3" s="5">
        <v>0.12609999999999999</v>
      </c>
      <c r="K3" s="5">
        <v>0.13638</v>
      </c>
      <c r="L3" s="5">
        <v>0.13207199999999999</v>
      </c>
      <c r="M3" s="5">
        <v>0.13156000000000001</v>
      </c>
    </row>
    <row r="4" spans="1:13" x14ac:dyDescent="0.25">
      <c r="A4" t="s">
        <v>27</v>
      </c>
      <c r="B4" s="5">
        <f>SUM(B2:B3)</f>
        <v>0.74251</v>
      </c>
      <c r="C4" s="5">
        <f t="shared" ref="C4:M4" si="0">SUM(C2:C3)</f>
        <v>0.74249999999999994</v>
      </c>
      <c r="D4" s="5">
        <f t="shared" si="0"/>
        <v>0.74249999999999994</v>
      </c>
      <c r="E4" s="5">
        <f t="shared" si="0"/>
        <v>0.74249999999999994</v>
      </c>
      <c r="F4" s="5">
        <f t="shared" si="0"/>
        <v>0.74250000000000005</v>
      </c>
      <c r="G4" s="5">
        <f t="shared" si="0"/>
        <v>0.74249999999999994</v>
      </c>
      <c r="H4" s="5">
        <f t="shared" si="0"/>
        <v>0.74249999999999994</v>
      </c>
      <c r="I4" s="5">
        <f t="shared" si="0"/>
        <v>0.74250000000000005</v>
      </c>
      <c r="J4" s="5">
        <f t="shared" si="0"/>
        <v>0.74249999999999994</v>
      </c>
      <c r="K4" s="5">
        <f t="shared" si="0"/>
        <v>0.74249999999999994</v>
      </c>
      <c r="L4" s="5">
        <f t="shared" si="0"/>
        <v>0.72346599999999994</v>
      </c>
      <c r="M4" s="5">
        <f t="shared" si="0"/>
        <v>0.74250000000000005</v>
      </c>
    </row>
    <row r="6" spans="1:13" x14ac:dyDescent="0.25">
      <c r="A6" t="s">
        <v>31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CF0AE-ED28-4512-A0BA-842AD46A21BF}">
  <dimension ref="A1:M18"/>
  <sheetViews>
    <sheetView topLeftCell="A16" workbookViewId="0">
      <selection activeCell="I45" sqref="I45"/>
    </sheetView>
  </sheetViews>
  <sheetFormatPr defaultRowHeight="15" x14ac:dyDescent="0.25"/>
  <cols>
    <col min="1" max="1" width="22.42578125" customWidth="1"/>
    <col min="2" max="2" width="14.5703125" bestFit="1" customWidth="1"/>
    <col min="3" max="11" width="15.5703125" customWidth="1"/>
    <col min="12" max="13" width="14.28515625" bestFit="1" customWidth="1"/>
  </cols>
  <sheetData>
    <row r="1" spans="1:13" x14ac:dyDescent="0.25">
      <c r="A1" t="s">
        <v>29</v>
      </c>
    </row>
    <row r="2" spans="1:13" x14ac:dyDescent="0.25">
      <c r="B2">
        <v>2011</v>
      </c>
      <c r="C2">
        <v>2012</v>
      </c>
      <c r="D2">
        <v>2013</v>
      </c>
      <c r="E2">
        <v>2014</v>
      </c>
      <c r="F2">
        <v>2015</v>
      </c>
      <c r="G2">
        <v>2016</v>
      </c>
      <c r="H2">
        <v>2017</v>
      </c>
      <c r="I2">
        <v>2018</v>
      </c>
      <c r="J2">
        <v>2019</v>
      </c>
      <c r="K2">
        <v>2020</v>
      </c>
      <c r="L2">
        <v>2021</v>
      </c>
      <c r="M2">
        <v>2022</v>
      </c>
    </row>
    <row r="3" spans="1:13" x14ac:dyDescent="0.25">
      <c r="A3" t="s">
        <v>34</v>
      </c>
      <c r="B3" s="2">
        <v>15280000</v>
      </c>
      <c r="C3" s="2">
        <v>18900000</v>
      </c>
      <c r="D3" s="2">
        <v>17770000</v>
      </c>
      <c r="E3" s="2">
        <v>16570000</v>
      </c>
      <c r="F3" s="2">
        <v>15830000</v>
      </c>
      <c r="G3" s="2">
        <v>14440000</v>
      </c>
      <c r="H3" s="2">
        <v>13320000</v>
      </c>
      <c r="I3" s="2">
        <v>12175000</v>
      </c>
      <c r="J3" s="2">
        <v>10995000</v>
      </c>
      <c r="K3" s="2">
        <v>9785000</v>
      </c>
      <c r="L3" s="2">
        <v>8540000</v>
      </c>
      <c r="M3" s="2">
        <v>7250000</v>
      </c>
    </row>
    <row r="4" spans="1:13" x14ac:dyDescent="0.25">
      <c r="A4" t="s">
        <v>35</v>
      </c>
      <c r="B4" s="2">
        <v>5525000</v>
      </c>
      <c r="C4" s="2">
        <v>880000</v>
      </c>
      <c r="D4" s="2">
        <v>605000</v>
      </c>
      <c r="E4" s="2">
        <v>310000</v>
      </c>
      <c r="F4" s="2">
        <v>8000000</v>
      </c>
      <c r="G4" s="2">
        <v>7320000</v>
      </c>
      <c r="H4" s="2">
        <v>6565000</v>
      </c>
      <c r="I4" s="2">
        <v>0</v>
      </c>
      <c r="J4" s="2">
        <v>0</v>
      </c>
      <c r="K4" s="2">
        <v>0</v>
      </c>
      <c r="L4" s="2">
        <v>0</v>
      </c>
      <c r="M4" s="2">
        <v>0</v>
      </c>
    </row>
    <row r="5" spans="1:13" x14ac:dyDescent="0.25">
      <c r="A5" t="s">
        <v>36</v>
      </c>
      <c r="B5" s="2">
        <v>305666</v>
      </c>
      <c r="C5" s="2">
        <v>295511</v>
      </c>
      <c r="D5" s="2">
        <v>777534</v>
      </c>
      <c r="E5" s="2">
        <v>396073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</row>
    <row r="6" spans="1:13" x14ac:dyDescent="0.25">
      <c r="A6" t="s">
        <v>37</v>
      </c>
      <c r="B6" s="2">
        <v>225171</v>
      </c>
      <c r="C6" s="2">
        <v>634591</v>
      </c>
      <c r="D6" s="2">
        <v>586559</v>
      </c>
      <c r="E6" s="2">
        <v>538527</v>
      </c>
      <c r="F6" s="2">
        <v>490495</v>
      </c>
      <c r="G6" s="2">
        <v>925134</v>
      </c>
      <c r="H6" s="2">
        <v>830728</v>
      </c>
      <c r="I6" s="2">
        <v>736321</v>
      </c>
      <c r="J6" s="2">
        <v>646096</v>
      </c>
      <c r="K6" s="2">
        <v>555871</v>
      </c>
      <c r="M6" s="2">
        <v>0</v>
      </c>
    </row>
    <row r="7" spans="1:13" x14ac:dyDescent="0.25">
      <c r="A7" t="s">
        <v>38</v>
      </c>
      <c r="B7" s="2">
        <f>SUM(B3:B6)</f>
        <v>21335837</v>
      </c>
      <c r="C7" s="2">
        <f>SUM(C3:C6)</f>
        <v>20710102</v>
      </c>
      <c r="D7" s="2">
        <f t="shared" ref="D7:M7" si="0">SUM(D3:D6)</f>
        <v>19739093</v>
      </c>
      <c r="E7" s="2">
        <f t="shared" si="0"/>
        <v>17814600</v>
      </c>
      <c r="F7" s="2">
        <f t="shared" si="0"/>
        <v>24320495</v>
      </c>
      <c r="G7" s="2">
        <f t="shared" si="0"/>
        <v>22685134</v>
      </c>
      <c r="H7" s="2">
        <f t="shared" si="0"/>
        <v>20715728</v>
      </c>
      <c r="I7" s="2">
        <f t="shared" si="0"/>
        <v>12911321</v>
      </c>
      <c r="J7" s="2">
        <f t="shared" si="0"/>
        <v>11641096</v>
      </c>
      <c r="K7" s="2">
        <f t="shared" si="0"/>
        <v>10340871</v>
      </c>
      <c r="L7" s="2">
        <f t="shared" si="0"/>
        <v>8540000</v>
      </c>
      <c r="M7" s="2">
        <f t="shared" si="0"/>
        <v>7250000</v>
      </c>
    </row>
    <row r="8" spans="1:13" x14ac:dyDescent="0.25">
      <c r="B8" s="2"/>
      <c r="C8" s="2"/>
      <c r="D8" s="2"/>
      <c r="E8" s="2"/>
      <c r="F8" s="2"/>
      <c r="G8" s="2"/>
      <c r="H8" s="2"/>
      <c r="I8" s="2"/>
      <c r="J8" s="2"/>
      <c r="K8" s="2"/>
    </row>
    <row r="9" spans="1:13" x14ac:dyDescent="0.25">
      <c r="A9" t="s">
        <v>23</v>
      </c>
      <c r="B9" s="4">
        <v>7700</v>
      </c>
      <c r="C9" s="4">
        <v>7785</v>
      </c>
      <c r="D9" s="4">
        <v>7862</v>
      </c>
      <c r="E9" s="4">
        <v>7901</v>
      </c>
      <c r="F9" s="4">
        <v>7898</v>
      </c>
      <c r="G9" s="4">
        <v>7928</v>
      </c>
      <c r="H9" s="4">
        <v>7929</v>
      </c>
      <c r="I9" s="4">
        <v>7970</v>
      </c>
      <c r="J9" s="4">
        <v>7992</v>
      </c>
      <c r="K9" s="4">
        <v>8017</v>
      </c>
      <c r="L9" s="4">
        <v>7921</v>
      </c>
      <c r="M9" s="4">
        <v>7945</v>
      </c>
    </row>
    <row r="10" spans="1:13" x14ac:dyDescent="0.25"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3" x14ac:dyDescent="0.25">
      <c r="A11" t="s">
        <v>40</v>
      </c>
      <c r="B11" s="6">
        <v>0.03</v>
      </c>
      <c r="C11" s="6">
        <v>1.7000000000000001E-2</v>
      </c>
      <c r="D11" s="6">
        <v>1.4999999999999999E-2</v>
      </c>
      <c r="E11" s="6">
        <v>8.0000000000000002E-3</v>
      </c>
      <c r="F11" s="6">
        <v>7.0000000000000001E-3</v>
      </c>
      <c r="G11" s="6">
        <v>2.1000000000000001E-2</v>
      </c>
      <c r="H11" s="6">
        <v>2.1000000000000001E-2</v>
      </c>
      <c r="I11" s="6">
        <v>1.9E-2</v>
      </c>
      <c r="J11" s="6">
        <v>2.3E-2</v>
      </c>
      <c r="K11" s="6">
        <v>1.4E-2</v>
      </c>
      <c r="L11" s="6">
        <v>4.7E-2</v>
      </c>
      <c r="M11" s="7">
        <v>7.9100000000000004E-2</v>
      </c>
    </row>
    <row r="12" spans="1:13" x14ac:dyDescent="0.25"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3" x14ac:dyDescent="0.25">
      <c r="A13" t="s">
        <v>39</v>
      </c>
      <c r="B13" s="2">
        <f>B7/B9</f>
        <v>2770.8879220779222</v>
      </c>
      <c r="C13" s="2">
        <f t="shared" ref="C13:M13" si="1">C7/C9</f>
        <v>2660.2571612074503</v>
      </c>
      <c r="D13" s="2">
        <f t="shared" si="1"/>
        <v>2510.6961332994151</v>
      </c>
      <c r="E13" s="2">
        <f t="shared" si="1"/>
        <v>2254.7272497152258</v>
      </c>
      <c r="F13" s="2">
        <f t="shared" si="1"/>
        <v>3079.3232463914915</v>
      </c>
      <c r="G13" s="2">
        <f t="shared" si="1"/>
        <v>2861.3942986881939</v>
      </c>
      <c r="H13" s="2">
        <f t="shared" si="1"/>
        <v>2612.6532980199268</v>
      </c>
      <c r="I13" s="2">
        <f t="shared" si="1"/>
        <v>1619.9900878293602</v>
      </c>
      <c r="J13" s="2">
        <f t="shared" si="1"/>
        <v>1456.5935935935936</v>
      </c>
      <c r="K13" s="2">
        <f t="shared" si="1"/>
        <v>1289.8679057003867</v>
      </c>
      <c r="L13" s="2">
        <f t="shared" si="1"/>
        <v>1078.1466986491605</v>
      </c>
      <c r="M13" s="2">
        <f t="shared" si="1"/>
        <v>912.52359974826936</v>
      </c>
    </row>
    <row r="14" spans="1:13" x14ac:dyDescent="0.25"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3" x14ac:dyDescent="0.25">
      <c r="A15" t="s">
        <v>42</v>
      </c>
      <c r="B15" s="2">
        <f>(SUM(B11:$K11)*B13)+B13</f>
        <v>3255.7933084415586</v>
      </c>
      <c r="C15" s="2">
        <f>(SUM(C11:$K11)*C13)+C13</f>
        <v>3045.9944495825307</v>
      </c>
      <c r="D15" s="2">
        <f>(SUM(D11:$K11)*D13)+D13</f>
        <v>2832.0652383617403</v>
      </c>
      <c r="E15" s="2">
        <f>(SUM(E11:$K11)*E13)+E13</f>
        <v>2509.5114289330463</v>
      </c>
      <c r="F15" s="2">
        <f>(SUM(F11:$K11)*F13)+F13</f>
        <v>3402.6521872625981</v>
      </c>
      <c r="G15" s="2">
        <f>(SUM(G11:$K11)*G13)+G13</f>
        <v>3141.8109399596369</v>
      </c>
      <c r="H15" s="2">
        <v>2925</v>
      </c>
      <c r="I15" s="2">
        <v>1765</v>
      </c>
      <c r="J15" s="2">
        <v>1582</v>
      </c>
      <c r="K15" s="2">
        <v>1387</v>
      </c>
      <c r="L15" s="2">
        <v>1188</v>
      </c>
      <c r="M15" s="2">
        <v>913</v>
      </c>
    </row>
    <row r="17" spans="1:1" x14ac:dyDescent="0.25">
      <c r="A17" t="s">
        <v>30</v>
      </c>
    </row>
    <row r="18" spans="1:1" x14ac:dyDescent="0.25">
      <c r="A18" t="s">
        <v>41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Governmental Funds</vt:lpstr>
      <vt:lpstr>Tax Rate</vt:lpstr>
      <vt:lpstr>Outstanding Tax Supported Debt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Austin Bleess</dc:creator>
  <cp:lastModifiedBy>Austin Bleess</cp:lastModifiedBy>
  <dcterms:created xsi:type="dcterms:W3CDTF">2021-03-29T14:56:07Z</dcterms:created>
  <dcterms:modified xsi:type="dcterms:W3CDTF">2023-04-26T14:10:23Z</dcterms:modified>
</cp:coreProperties>
</file>